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76" windowWidth="14976" windowHeight="9960" activeTab="2"/>
  </bookViews>
  <sheets>
    <sheet name="Rozpočet" sheetId="1" r:id="rId1"/>
    <sheet name="Seznam věcí" sheetId="2" r:id="rId2"/>
    <sheet name="Náklady" sheetId="3" r:id="rId3"/>
    <sheet name="Časový plán" sheetId="4" r:id="rId4"/>
  </sheets>
  <definedNames/>
  <calcPr fullCalcOnLoad="1"/>
</workbook>
</file>

<file path=xl/sharedStrings.xml><?xml version="1.0" encoding="utf-8"?>
<sst xmlns="http://schemas.openxmlformats.org/spreadsheetml/2006/main" count="776" uniqueCount="357">
  <si>
    <t>USD</t>
  </si>
  <si>
    <t>EUR</t>
  </si>
  <si>
    <t>MXN</t>
  </si>
  <si>
    <t>GTQ</t>
  </si>
  <si>
    <t>BZD</t>
  </si>
  <si>
    <t>Víza</t>
  </si>
  <si>
    <t>placeno v ČR</t>
  </si>
  <si>
    <t>Placeno v MX</t>
  </si>
  <si>
    <t>Placeno v Belize</t>
  </si>
  <si>
    <t>Belize</t>
  </si>
  <si>
    <t>CZK</t>
  </si>
  <si>
    <t>Belize exit</t>
  </si>
  <si>
    <t>Mexico turist.</t>
  </si>
  <si>
    <t>Letenky</t>
  </si>
  <si>
    <t>odlet</t>
  </si>
  <si>
    <t>přílet do Madridu</t>
  </si>
  <si>
    <t>odlet z Madridu</t>
  </si>
  <si>
    <t>přílet do Mexica</t>
  </si>
  <si>
    <t>odjezd z Prahy</t>
  </si>
  <si>
    <t>na letišti</t>
  </si>
  <si>
    <t>v Unterfehringu</t>
  </si>
  <si>
    <t>odlet z Mexica</t>
  </si>
  <si>
    <t>v Madridu</t>
  </si>
  <si>
    <t>z Madridu</t>
  </si>
  <si>
    <t>Mnichov</t>
  </si>
  <si>
    <t>pro auto</t>
  </si>
  <si>
    <t>v Praze</t>
  </si>
  <si>
    <t>Flores</t>
  </si>
  <si>
    <t>Tikal</t>
  </si>
  <si>
    <t>Frontera Corozal</t>
  </si>
  <si>
    <t>Bethel</t>
  </si>
  <si>
    <t>Melchor de Menchos</t>
  </si>
  <si>
    <t>Benque Viejo</t>
  </si>
  <si>
    <t>San Ignacio</t>
  </si>
  <si>
    <t>Belize City</t>
  </si>
  <si>
    <t>Caye Caulker</t>
  </si>
  <si>
    <t>Hol Chan Marine Reserve</t>
  </si>
  <si>
    <t>celodenní</t>
  </si>
  <si>
    <t>2x30USD</t>
  </si>
  <si>
    <t>around</t>
  </si>
  <si>
    <t>Chetumal</t>
  </si>
  <si>
    <t>Kdo</t>
  </si>
  <si>
    <t>Název</t>
  </si>
  <si>
    <t>Množství</t>
  </si>
  <si>
    <t>Skupina</t>
  </si>
  <si>
    <t>Poznámka</t>
  </si>
  <si>
    <t>TMa</t>
  </si>
  <si>
    <t>náhradní tkaničky</t>
  </si>
  <si>
    <t>boty</t>
  </si>
  <si>
    <t>nepoužito</t>
  </si>
  <si>
    <t>rep. šnůra 5mm</t>
  </si>
  <si>
    <t>10m</t>
  </si>
  <si>
    <t>vybavení</t>
  </si>
  <si>
    <t>hodila se jako šňůra na prádlo</t>
  </si>
  <si>
    <t>zbytečné</t>
  </si>
  <si>
    <t>pytlík gumiček</t>
  </si>
  <si>
    <t>stan</t>
  </si>
  <si>
    <t>spaní</t>
  </si>
  <si>
    <t>treky na batoh</t>
  </si>
  <si>
    <t>foto</t>
  </si>
  <si>
    <t>rep. šnůra 3mm</t>
  </si>
  <si>
    <t>1m</t>
  </si>
  <si>
    <t>černý pytel 60x115</t>
  </si>
  <si>
    <t>sezení a zabalení batohů do letadla</t>
  </si>
  <si>
    <t>láhec na benzín 0.6</t>
  </si>
  <si>
    <t>kuchyně</t>
  </si>
  <si>
    <t>benzínový vařič MSR</t>
  </si>
  <si>
    <t>sirky</t>
  </si>
  <si>
    <t>film safe bag ISO200</t>
  </si>
  <si>
    <t>spacák Yukon Super</t>
  </si>
  <si>
    <t>TEWA sandály</t>
  </si>
  <si>
    <t>oblečení</t>
  </si>
  <si>
    <t>boty trekové Addidas</t>
  </si>
  <si>
    <t>zámek FAB</t>
  </si>
  <si>
    <t>bunda Polartech</t>
  </si>
  <si>
    <t>čelenka Windblock</t>
  </si>
  <si>
    <t>klobouk Ranger</t>
  </si>
  <si>
    <t>kalhoty Windstoper+obal</t>
  </si>
  <si>
    <t>obvaz</t>
  </si>
  <si>
    <t>lékárna</t>
  </si>
  <si>
    <t>bunda Goretex</t>
  </si>
  <si>
    <t>karimatka</t>
  </si>
  <si>
    <t>nákolenka</t>
  </si>
  <si>
    <t>spodky Moira</t>
  </si>
  <si>
    <t>rukavice Windstopper</t>
  </si>
  <si>
    <t>kulich slabý</t>
  </si>
  <si>
    <t>kraťasy do města modrozelené</t>
  </si>
  <si>
    <t>kraťasy černé</t>
  </si>
  <si>
    <t>kraťasy šusťákové</t>
  </si>
  <si>
    <t>nátělník Moira</t>
  </si>
  <si>
    <t>tričko Moira s krátkým rukávem</t>
  </si>
  <si>
    <t>tričko Moira - zimní</t>
  </si>
  <si>
    <t>mikina Salewa</t>
  </si>
  <si>
    <t>ponožky Coolmax</t>
  </si>
  <si>
    <t>ponožky Moira slabé modré</t>
  </si>
  <si>
    <t>ponožky modré</t>
  </si>
  <si>
    <t>pásek na peníze</t>
  </si>
  <si>
    <t>kalhoty odepínací</t>
  </si>
  <si>
    <t>kapesník</t>
  </si>
  <si>
    <t>slipy</t>
  </si>
  <si>
    <t>tričko krátký rukáv</t>
  </si>
  <si>
    <t>jedno chybělo, lépe 3x</t>
  </si>
  <si>
    <t>mikina Athena šedé</t>
  </si>
  <si>
    <t>tričko na spaní-šedé</t>
  </si>
  <si>
    <t>ponožky bílé na spaní</t>
  </si>
  <si>
    <t>plavky</t>
  </si>
  <si>
    <t>ručník menší</t>
  </si>
  <si>
    <t>hygiena</t>
  </si>
  <si>
    <t>baťůžek skládací, modrý</t>
  </si>
  <si>
    <t>do letadla a do města</t>
  </si>
  <si>
    <t>batoh Alp 80 Yukon</t>
  </si>
  <si>
    <t>obaly na knihy A4</t>
  </si>
  <si>
    <t>průvodce</t>
  </si>
  <si>
    <t>obaly na knihy A5</t>
  </si>
  <si>
    <t>na LP a mapy</t>
  </si>
  <si>
    <t>očkovací průkaz mezinárodní</t>
  </si>
  <si>
    <t>doklady</t>
  </si>
  <si>
    <t>řidičák</t>
  </si>
  <si>
    <t>MŘP</t>
  </si>
  <si>
    <t>baterie AA</t>
  </si>
  <si>
    <t>izolační fólie Al</t>
  </si>
  <si>
    <t>AMEX - doklady o nákupu</t>
  </si>
  <si>
    <t>ofocené pasy a víza</t>
  </si>
  <si>
    <t>hodinky CASIO</t>
  </si>
  <si>
    <t>slovník A-Č</t>
  </si>
  <si>
    <t>vesta do města</t>
  </si>
  <si>
    <t>hodila se</t>
  </si>
  <si>
    <t>čepice Lyon</t>
  </si>
  <si>
    <t>šátek</t>
  </si>
  <si>
    <t>obal nepromokavý L</t>
  </si>
  <si>
    <t>obal nepromokavý M</t>
  </si>
  <si>
    <t>obal zelený Tatonka</t>
  </si>
  <si>
    <t>baterie 2CR5</t>
  </si>
  <si>
    <t>dálková spoušť</t>
  </si>
  <si>
    <t>polar.filtr 77mm+redukce</t>
  </si>
  <si>
    <t>mezikroužky 12+20</t>
  </si>
  <si>
    <t>malý stativ</t>
  </si>
  <si>
    <t>lenspen</t>
  </si>
  <si>
    <t>hadřík B+W</t>
  </si>
  <si>
    <t>lepidlo vteřinové</t>
  </si>
  <si>
    <t>papír na záchod</t>
  </si>
  <si>
    <t>kompas</t>
  </si>
  <si>
    <t>sůl</t>
  </si>
  <si>
    <t>lepenka průhledná</t>
  </si>
  <si>
    <t>náplast široká</t>
  </si>
  <si>
    <t>lepidlo Purocel</t>
  </si>
  <si>
    <t>na boty</t>
  </si>
  <si>
    <t>ACC200</t>
  </si>
  <si>
    <t>čistidlo na vodu Tramp</t>
  </si>
  <si>
    <t>čelovka Petzl Duo + 4xNiCd</t>
  </si>
  <si>
    <t>nůž Victorinox</t>
  </si>
  <si>
    <t>náhradní brýle+pouzdro</t>
  </si>
  <si>
    <t>klipy na brýle Polaroid</t>
  </si>
  <si>
    <t>karabina oválná</t>
  </si>
  <si>
    <t>hra Memo</t>
  </si>
  <si>
    <t>dalekohled</t>
  </si>
  <si>
    <t>foto Canon EOS3+objektiv</t>
  </si>
  <si>
    <t>pytlíky ZIP</t>
  </si>
  <si>
    <t>sportpáska</t>
  </si>
  <si>
    <t>pouzdro na brýle</t>
  </si>
  <si>
    <t>Canesten</t>
  </si>
  <si>
    <t>Fastum Gel</t>
  </si>
  <si>
    <t>Offoff</t>
  </si>
  <si>
    <t>opalovací krém</t>
  </si>
  <si>
    <t>pas</t>
  </si>
  <si>
    <t>kolíčky na prádlo</t>
  </si>
  <si>
    <t>neměli jsme</t>
  </si>
  <si>
    <t>síť na batoh</t>
  </si>
  <si>
    <t>Hko</t>
  </si>
  <si>
    <t>stativ Manfrotto</t>
  </si>
  <si>
    <t>x</t>
  </si>
  <si>
    <t>ALU ?</t>
  </si>
  <si>
    <t>koupit?</t>
  </si>
  <si>
    <t>větší?</t>
  </si>
  <si>
    <t>?</t>
  </si>
  <si>
    <t>Praktika</t>
  </si>
  <si>
    <t>knoflíková do Praktiky</t>
  </si>
  <si>
    <t>koupit</t>
  </si>
  <si>
    <t>Mexico LP</t>
  </si>
  <si>
    <t>Yucatán LP</t>
  </si>
  <si>
    <t>Španělská-konverzace/průvodce/gramatika/slovník - INFOA</t>
  </si>
  <si>
    <t>objektiv Praktika 50</t>
  </si>
  <si>
    <t>objektiv Praktika 29</t>
  </si>
  <si>
    <t>objektiv Praktika 135</t>
  </si>
  <si>
    <t>objektiv Praktika konvertor</t>
  </si>
  <si>
    <t>objektiv Praktika clony</t>
  </si>
  <si>
    <t>Provia 400</t>
  </si>
  <si>
    <t>Velvia</t>
  </si>
  <si>
    <t>Provia 100</t>
  </si>
  <si>
    <t>pasové foto</t>
  </si>
  <si>
    <t>Autobus vzdál/20 v USD</t>
  </si>
  <si>
    <t>Oaxaca</t>
  </si>
  <si>
    <t>Puerto Ángel</t>
  </si>
  <si>
    <t>Pochutla</t>
  </si>
  <si>
    <t>Monte Albán</t>
  </si>
  <si>
    <t>Valle de Tlcolula</t>
  </si>
  <si>
    <t>MTB/trek</t>
  </si>
  <si>
    <t>želvy</t>
  </si>
  <si>
    <t>koupání</t>
  </si>
  <si>
    <t>Tuxtla de Gutiérrez</t>
  </si>
  <si>
    <t>Caňon de Sumidero</t>
  </si>
  <si>
    <t>San Cristóbal de Las Casas</t>
  </si>
  <si>
    <t>okolí</t>
  </si>
  <si>
    <t>Comitán</t>
  </si>
  <si>
    <t>Lagos de Montebello</t>
  </si>
  <si>
    <t>Benemérito</t>
  </si>
  <si>
    <t>Yaxchillán</t>
  </si>
  <si>
    <t>1+2+2</t>
  </si>
  <si>
    <t>Catazajá</t>
  </si>
  <si>
    <t>Palanque</t>
  </si>
  <si>
    <t>Villahermosa</t>
  </si>
  <si>
    <t>La Venta</t>
  </si>
  <si>
    <t>Manatitlán</t>
  </si>
  <si>
    <t>Puebla</t>
  </si>
  <si>
    <t>Paso Cortéz</t>
  </si>
  <si>
    <t>La Malinche</t>
  </si>
  <si>
    <t>(Tula)</t>
  </si>
  <si>
    <t>(Teotuhicán)</t>
  </si>
  <si>
    <t>(Mexico city)</t>
  </si>
  <si>
    <t>Cholula</t>
  </si>
  <si>
    <t>Guatemala tourist (ilegal)</t>
  </si>
  <si>
    <t>špunty do uší</t>
  </si>
  <si>
    <t>9:00-11:00</t>
  </si>
  <si>
    <t>přes noc</t>
  </si>
  <si>
    <t>Puebla, prohlídka</t>
  </si>
  <si>
    <t>Hierve el Agua</t>
  </si>
  <si>
    <t>2x60+140</t>
  </si>
  <si>
    <t>San Juan Chamula a Zinacantan</t>
  </si>
  <si>
    <t>jídlo</t>
  </si>
  <si>
    <t>Guatemala</t>
  </si>
  <si>
    <t>Mexico 1</t>
  </si>
  <si>
    <t>Mexico 2</t>
  </si>
  <si>
    <t>vstupy</t>
  </si>
  <si>
    <t>Veracruz</t>
  </si>
  <si>
    <t>Jalapa</t>
  </si>
  <si>
    <t>Aqua Azul+Misol-Há</t>
  </si>
  <si>
    <t>pytel s hrachem</t>
  </si>
  <si>
    <t>kalhoty Pertex</t>
  </si>
  <si>
    <t>další info</t>
  </si>
  <si>
    <t xml:space="preserve">objektiv Praktika 200mm </t>
  </si>
  <si>
    <t>objektiv Praktika 20</t>
  </si>
  <si>
    <t>zbytečné a rozměrný</t>
  </si>
  <si>
    <t>letenky</t>
  </si>
  <si>
    <t>cesta Mnichov</t>
  </si>
  <si>
    <t>vlak</t>
  </si>
  <si>
    <t>stop</t>
  </si>
  <si>
    <t>položky</t>
  </si>
  <si>
    <t>Mexico Intl.-Puebla</t>
  </si>
  <si>
    <t>Puebla-Oaxaca</t>
  </si>
  <si>
    <t>Oaxaca -Pochutla</t>
  </si>
  <si>
    <t>půjčení kol na den</t>
  </si>
  <si>
    <t>jídlo Oaxaca</t>
  </si>
  <si>
    <t>Autobus Hierve el Aqua</t>
  </si>
  <si>
    <t>vstup</t>
  </si>
  <si>
    <t xml:space="preserve">Tula </t>
  </si>
  <si>
    <t>sprcha</t>
  </si>
  <si>
    <t>úschovna Pochutla za kus</t>
  </si>
  <si>
    <t>autobus do Zipolitu</t>
  </si>
  <si>
    <t>internet Pochutla</t>
  </si>
  <si>
    <t>Pochutla-Tuxla</t>
  </si>
  <si>
    <t>Tuxla-S.Cristobal</t>
  </si>
  <si>
    <t>Tuxla-Chiapa</t>
  </si>
  <si>
    <t>kaňon Sumidero</t>
  </si>
  <si>
    <t>ZOO Tuxla</t>
  </si>
  <si>
    <t>výběr letiště</t>
  </si>
  <si>
    <t>výběr Oaxaca</t>
  </si>
  <si>
    <t>výběr Comitán</t>
  </si>
  <si>
    <t>výběr Belize</t>
  </si>
  <si>
    <t>výběr Chetumal</t>
  </si>
  <si>
    <t>Puebla-Cholula</t>
  </si>
  <si>
    <t xml:space="preserve">voda </t>
  </si>
  <si>
    <t>pečivo</t>
  </si>
  <si>
    <t>7..12</t>
  </si>
  <si>
    <t>10..15</t>
  </si>
  <si>
    <t>kakao</t>
  </si>
  <si>
    <t>2x10</t>
  </si>
  <si>
    <t>25+5+3,5</t>
  </si>
  <si>
    <t>zpět</t>
  </si>
  <si>
    <t>MHD (obecně)</t>
  </si>
  <si>
    <t>záchody, obecně</t>
  </si>
  <si>
    <t>úschovna</t>
  </si>
  <si>
    <t>S.Cristobal h.Capri, pokoj</t>
  </si>
  <si>
    <t>ind.vesnice Raúl</t>
  </si>
  <si>
    <t>suvenýry</t>
  </si>
  <si>
    <t>25-40</t>
  </si>
  <si>
    <t>autobus S.C.-Comítán</t>
  </si>
  <si>
    <t>pohled</t>
  </si>
  <si>
    <t>známky</t>
  </si>
  <si>
    <t>cabanas Lagos</t>
  </si>
  <si>
    <t>vstupné do NP</t>
  </si>
  <si>
    <t>colektivo Tsiskao</t>
  </si>
  <si>
    <t>autobus malá troska</t>
  </si>
  <si>
    <t>autobus Benemeríto</t>
  </si>
  <si>
    <t>taxi Frontera</t>
  </si>
  <si>
    <t>snídaně</t>
  </si>
  <si>
    <t>autobus do Belize</t>
  </si>
  <si>
    <t>úschovna Tikal</t>
  </si>
  <si>
    <t>50 (25)</t>
  </si>
  <si>
    <t>ubytování h.Flores, Comítán, pokoj</t>
  </si>
  <si>
    <t>autobus z Bethelu do Flores</t>
  </si>
  <si>
    <t>ubytování El Remate</t>
  </si>
  <si>
    <t>známka</t>
  </si>
  <si>
    <t>Jídlo Čína pro 2</t>
  </si>
  <si>
    <t>BZN</t>
  </si>
  <si>
    <t>snickers</t>
  </si>
  <si>
    <t>zpáteční Caye Caulker</t>
  </si>
  <si>
    <t>Blue Hole+Half Moon</t>
  </si>
  <si>
    <t>NP Half Moon</t>
  </si>
  <si>
    <t>Blue Hole</t>
  </si>
  <si>
    <t>autobus do Chetumal</t>
  </si>
  <si>
    <t>hranice</t>
  </si>
  <si>
    <t>mayské muzeum</t>
  </si>
  <si>
    <t>Chetumal-Palenque</t>
  </si>
  <si>
    <t>úschovna Chetumal na hodinu</t>
  </si>
  <si>
    <t>úschovna Puebla, na hodinu</t>
  </si>
  <si>
    <t>vstup Yaxchilán</t>
  </si>
  <si>
    <t>džungle, Yaxchilán, Bethel</t>
  </si>
  <si>
    <t>výlet Palenque (ruiny,Misol Ha, Aqua)</t>
  </si>
  <si>
    <t>vstup Palenque</t>
  </si>
  <si>
    <t>Misol Ha</t>
  </si>
  <si>
    <t>Aqua Azul</t>
  </si>
  <si>
    <t>Palenque-Villahermosa</t>
  </si>
  <si>
    <t>Villahermosa-Veracruz</t>
  </si>
  <si>
    <t>Veracruz-Xalapa</t>
  </si>
  <si>
    <t>Xalapa-Xico</t>
  </si>
  <si>
    <t>vstup muzeum</t>
  </si>
  <si>
    <t>Xalapa-Mexico</t>
  </si>
  <si>
    <t>TAPO-Amecameca</t>
  </si>
  <si>
    <t>vstup NP na den</t>
  </si>
  <si>
    <t>ubytování Tlamacas</t>
  </si>
  <si>
    <t>taxi zpět (300 pro 4)</t>
  </si>
  <si>
    <t>Comítán-Lagos</t>
  </si>
  <si>
    <t>ubytování Frontera, Posada de Forestal, Nueva Alianza</t>
  </si>
  <si>
    <t>hotel, Mirrador del Lago</t>
  </si>
  <si>
    <t>hotel, Miramar, za pokoj se sprchou</t>
  </si>
  <si>
    <t>hotel Limón, Xalapa, pokoj</t>
  </si>
  <si>
    <t>metro M.C.</t>
  </si>
  <si>
    <t>autobus Teotuhicán</t>
  </si>
  <si>
    <t>hotel Rioja</t>
  </si>
  <si>
    <t>vstup Teotuhiacán</t>
  </si>
  <si>
    <t>taxi letiště (platíme polovinu)</t>
  </si>
  <si>
    <t>hotel San Carlos, Ameca</t>
  </si>
  <si>
    <t>taxi Ameca-Cortéz-Alzamoni (250 pro 4)</t>
  </si>
  <si>
    <t>víza Belize</t>
  </si>
  <si>
    <t>autostop</t>
  </si>
  <si>
    <t>hostel Chacahua, Oaxaca za pokoj</t>
  </si>
  <si>
    <t>očkování</t>
  </si>
  <si>
    <t>pojištění ČPP</t>
  </si>
  <si>
    <t>pojištění Generali</t>
  </si>
  <si>
    <t>filmy</t>
  </si>
  <si>
    <t>jídlo El Remate</t>
  </si>
  <si>
    <t>kraťasy plátěné, modrozelené</t>
  </si>
  <si>
    <t>PRAXE</t>
  </si>
  <si>
    <t>TEORIE</t>
  </si>
  <si>
    <t>Placeno v Guatemale</t>
  </si>
  <si>
    <t>CELKEM pro 2 os.</t>
  </si>
  <si>
    <t>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</si>
</sst>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mm\ dddd"/>
    <numFmt numFmtId="169" formatCode="dddd\,\ d/mmm"/>
    <numFmt numFmtId="170" formatCode="#,##0\ _K_č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0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0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36">
      <selection activeCell="A37" sqref="A37"/>
    </sheetView>
  </sheetViews>
  <sheetFormatPr defaultColWidth="9.140625" defaultRowHeight="12.75"/>
  <cols>
    <col min="1" max="1" width="23.28125" style="0" customWidth="1"/>
    <col min="3" max="3" width="11.7109375" style="0" customWidth="1"/>
    <col min="4" max="4" width="4.28125" style="0" customWidth="1"/>
    <col min="5" max="5" width="10.57421875" style="0" customWidth="1"/>
    <col min="6" max="6" width="13.7109375" style="0" customWidth="1"/>
    <col min="7" max="7" width="4.28125" style="0" customWidth="1"/>
    <col min="8" max="8" width="8.57421875" style="0" customWidth="1"/>
    <col min="9" max="9" width="14.7109375" style="0" customWidth="1"/>
    <col min="10" max="10" width="4.00390625" style="0" customWidth="1"/>
    <col min="11" max="11" width="10.00390625" style="0" customWidth="1"/>
    <col min="12" max="12" width="9.8515625" style="0" customWidth="1"/>
    <col min="13" max="13" width="6.28125" style="0" customWidth="1"/>
  </cols>
  <sheetData>
    <row r="1" spans="1:2" ht="12.75">
      <c r="A1" t="s">
        <v>10</v>
      </c>
      <c r="B1">
        <v>1</v>
      </c>
    </row>
    <row r="2" spans="1:2" ht="12.75">
      <c r="A2" t="s">
        <v>0</v>
      </c>
      <c r="B2">
        <v>26</v>
      </c>
    </row>
    <row r="3" spans="1:2" ht="12.75">
      <c r="A3" t="s">
        <v>1</v>
      </c>
      <c r="B3">
        <v>32.65</v>
      </c>
    </row>
    <row r="4" spans="1:2" ht="12.75">
      <c r="A4" t="s">
        <v>2</v>
      </c>
      <c r="B4">
        <v>2.39</v>
      </c>
    </row>
    <row r="5" spans="1:2" ht="12.75">
      <c r="A5" t="s">
        <v>3</v>
      </c>
      <c r="B5">
        <v>3.13</v>
      </c>
    </row>
    <row r="6" spans="1:2" ht="12.75">
      <c r="A6" t="s">
        <v>4</v>
      </c>
      <c r="B6">
        <v>13.2</v>
      </c>
    </row>
    <row r="10" spans="1:14" ht="13.5" thickBot="1">
      <c r="A10" s="19" t="s">
        <v>353</v>
      </c>
      <c r="B10" s="20"/>
      <c r="C10" s="23" t="s">
        <v>6</v>
      </c>
      <c r="D10" s="21"/>
      <c r="E10" s="22"/>
      <c r="F10" s="23" t="s">
        <v>7</v>
      </c>
      <c r="G10" s="21"/>
      <c r="H10" s="21"/>
      <c r="I10" s="23" t="s">
        <v>354</v>
      </c>
      <c r="J10" s="21"/>
      <c r="K10" s="21"/>
      <c r="L10" s="21" t="s">
        <v>8</v>
      </c>
      <c r="M10" s="21"/>
      <c r="N10" s="22"/>
    </row>
    <row r="11" spans="1:14" ht="13.5" thickTop="1">
      <c r="A11" s="15" t="s">
        <v>5</v>
      </c>
      <c r="B11" s="6"/>
      <c r="C11" s="17"/>
      <c r="D11" s="6"/>
      <c r="E11" s="6"/>
      <c r="F11" s="17"/>
      <c r="G11" s="6"/>
      <c r="H11" s="6"/>
      <c r="I11" s="17"/>
      <c r="J11" s="6"/>
      <c r="K11" s="6"/>
      <c r="L11" s="6"/>
      <c r="M11" s="6"/>
      <c r="N11" s="16"/>
    </row>
    <row r="12" spans="1:14" ht="12.75">
      <c r="A12" s="17" t="s">
        <v>9</v>
      </c>
      <c r="B12" s="6"/>
      <c r="C12" s="17">
        <f>2*1100</f>
        <v>2200</v>
      </c>
      <c r="D12" s="6" t="s">
        <v>10</v>
      </c>
      <c r="E12" s="6"/>
      <c r="F12" s="17"/>
      <c r="G12" s="6"/>
      <c r="H12" s="6"/>
      <c r="I12" s="17"/>
      <c r="J12" s="6"/>
      <c r="K12" s="6"/>
      <c r="L12" s="6"/>
      <c r="M12" s="6"/>
      <c r="N12" s="16"/>
    </row>
    <row r="13" spans="1:14" ht="12.75">
      <c r="A13" s="17" t="s">
        <v>11</v>
      </c>
      <c r="B13" s="6"/>
      <c r="C13" s="17"/>
      <c r="D13" s="6"/>
      <c r="E13" s="6"/>
      <c r="F13" s="17"/>
      <c r="G13" s="6"/>
      <c r="H13" s="6"/>
      <c r="I13" s="17"/>
      <c r="J13" s="6"/>
      <c r="K13" s="6"/>
      <c r="L13" s="6">
        <f>2*18.75</f>
        <v>37.5</v>
      </c>
      <c r="M13" s="6" t="s">
        <v>0</v>
      </c>
      <c r="N13" s="16"/>
    </row>
    <row r="14" spans="1:14" ht="12.75">
      <c r="A14" s="17" t="s">
        <v>12</v>
      </c>
      <c r="B14" s="6"/>
      <c r="C14" s="17"/>
      <c r="D14" s="6"/>
      <c r="E14" s="6"/>
      <c r="F14" s="17">
        <f>2*200</f>
        <v>400</v>
      </c>
      <c r="G14" s="6" t="s">
        <v>2</v>
      </c>
      <c r="H14" s="6"/>
      <c r="I14" s="17"/>
      <c r="J14" s="6"/>
      <c r="K14" s="6"/>
      <c r="L14" s="6"/>
      <c r="M14" s="6"/>
      <c r="N14" s="16"/>
    </row>
    <row r="15" spans="1:14" ht="12.75">
      <c r="A15" s="17" t="s">
        <v>220</v>
      </c>
      <c r="B15" s="6"/>
      <c r="C15" s="17"/>
      <c r="D15" s="6"/>
      <c r="E15" s="6"/>
      <c r="F15" s="17"/>
      <c r="G15" s="6"/>
      <c r="H15" s="6"/>
      <c r="I15" s="17">
        <f>2*5</f>
        <v>10</v>
      </c>
      <c r="J15" s="6" t="s">
        <v>0</v>
      </c>
      <c r="K15" s="6"/>
      <c r="L15" s="6"/>
      <c r="M15" s="6"/>
      <c r="N15" s="16"/>
    </row>
    <row r="16" spans="1:14" ht="12.75">
      <c r="A16" s="17" t="s">
        <v>228</v>
      </c>
      <c r="B16" s="6"/>
      <c r="C16" s="17"/>
      <c r="D16" s="6"/>
      <c r="E16" s="6"/>
      <c r="F16" s="17">
        <f>200*24</f>
        <v>4800</v>
      </c>
      <c r="G16" s="6" t="s">
        <v>2</v>
      </c>
      <c r="H16" s="6"/>
      <c r="I16" s="17"/>
      <c r="J16" s="6"/>
      <c r="K16" s="6"/>
      <c r="L16" s="6"/>
      <c r="M16" s="6"/>
      <c r="N16" s="16"/>
    </row>
    <row r="17" spans="1:14" ht="12.75">
      <c r="A17" s="17" t="s">
        <v>232</v>
      </c>
      <c r="B17" s="6"/>
      <c r="C17" s="17"/>
      <c r="D17" s="6"/>
      <c r="E17" s="6"/>
      <c r="F17" s="17">
        <f>20*35</f>
        <v>700</v>
      </c>
      <c r="G17" s="6" t="s">
        <v>2</v>
      </c>
      <c r="H17" s="6"/>
      <c r="I17" s="17"/>
      <c r="J17" s="6"/>
      <c r="K17" s="6"/>
      <c r="L17" s="6"/>
      <c r="M17" s="6"/>
      <c r="N17" s="16"/>
    </row>
    <row r="18" spans="1:14" ht="12.75">
      <c r="A18" s="17"/>
      <c r="B18" s="6"/>
      <c r="C18" s="17"/>
      <c r="D18" s="6"/>
      <c r="E18" s="6"/>
      <c r="F18" s="17"/>
      <c r="G18" s="6"/>
      <c r="H18" s="6"/>
      <c r="I18" s="17"/>
      <c r="J18" s="6"/>
      <c r="K18" s="6"/>
      <c r="L18" s="6"/>
      <c r="M18" s="6"/>
      <c r="N18" s="16"/>
    </row>
    <row r="19" spans="1:14" ht="12.75">
      <c r="A19" s="17"/>
      <c r="B19" s="6"/>
      <c r="C19" s="17"/>
      <c r="D19" s="6"/>
      <c r="E19" s="6"/>
      <c r="F19" s="17"/>
      <c r="G19" s="6"/>
      <c r="H19" s="6"/>
      <c r="I19" s="17"/>
      <c r="J19" s="6"/>
      <c r="K19" s="6"/>
      <c r="L19" s="6"/>
      <c r="M19" s="6"/>
      <c r="N19" s="16"/>
    </row>
    <row r="20" spans="1:14" ht="12.75">
      <c r="A20" s="18" t="s">
        <v>13</v>
      </c>
      <c r="B20" s="6"/>
      <c r="C20" s="17">
        <v>35100</v>
      </c>
      <c r="D20" s="6" t="s">
        <v>10</v>
      </c>
      <c r="E20" s="6"/>
      <c r="F20" s="17"/>
      <c r="G20" s="6"/>
      <c r="H20" s="6"/>
      <c r="I20" s="17"/>
      <c r="J20" s="6"/>
      <c r="K20" s="6"/>
      <c r="L20" s="6"/>
      <c r="M20" s="6"/>
      <c r="N20" s="16"/>
    </row>
    <row r="21" spans="1:14" ht="12.75">
      <c r="A21" s="17"/>
      <c r="B21" s="6"/>
      <c r="C21" s="17"/>
      <c r="D21" s="6"/>
      <c r="E21" s="6"/>
      <c r="F21" s="17"/>
      <c r="G21" s="6"/>
      <c r="H21" s="6"/>
      <c r="I21" s="17"/>
      <c r="J21" s="6"/>
      <c r="K21" s="6"/>
      <c r="L21" s="6"/>
      <c r="M21" s="6"/>
      <c r="N21" s="16"/>
    </row>
    <row r="22" spans="1:14" ht="12.75">
      <c r="A22" s="17" t="s">
        <v>190</v>
      </c>
      <c r="B22" s="6"/>
      <c r="C22" s="17"/>
      <c r="D22" s="6"/>
      <c r="E22" s="6"/>
      <c r="F22" s="17"/>
      <c r="G22" s="6"/>
      <c r="H22" s="6"/>
      <c r="I22" s="17"/>
      <c r="J22" s="6"/>
      <c r="K22" s="6"/>
      <c r="L22" s="6"/>
      <c r="M22" s="6"/>
      <c r="N22" s="16"/>
    </row>
    <row r="23" spans="1:14" ht="12.75">
      <c r="A23" s="17"/>
      <c r="B23" s="6"/>
      <c r="C23" s="17"/>
      <c r="D23" s="6"/>
      <c r="E23" s="6"/>
      <c r="F23" s="17"/>
      <c r="G23" s="6"/>
      <c r="H23" s="6"/>
      <c r="I23" s="17"/>
      <c r="J23" s="6"/>
      <c r="K23" s="6"/>
      <c r="L23" s="6"/>
      <c r="M23" s="6"/>
      <c r="N23" s="16"/>
    </row>
    <row r="24" spans="1:14" ht="12.75">
      <c r="A24" s="17" t="s">
        <v>230</v>
      </c>
      <c r="B24" s="6"/>
      <c r="C24" s="17"/>
      <c r="D24" s="6"/>
      <c r="E24" s="6"/>
      <c r="F24" s="17">
        <f>SUM('Časový plán'!G10:G40)</f>
        <v>3038</v>
      </c>
      <c r="G24" s="6" t="s">
        <v>2</v>
      </c>
      <c r="H24" s="6"/>
      <c r="I24" s="17"/>
      <c r="J24" s="6"/>
      <c r="K24" s="6"/>
      <c r="L24" s="6"/>
      <c r="M24" s="6"/>
      <c r="N24" s="16"/>
    </row>
    <row r="25" spans="1:14" ht="12.75">
      <c r="A25" s="17" t="s">
        <v>9</v>
      </c>
      <c r="B25" s="6"/>
      <c r="C25" s="17"/>
      <c r="D25" s="6"/>
      <c r="E25" s="6"/>
      <c r="F25" s="17"/>
      <c r="G25" s="6"/>
      <c r="H25" s="6"/>
      <c r="I25" s="17"/>
      <c r="J25" s="6"/>
      <c r="K25" s="6"/>
      <c r="L25" s="6">
        <f>SUM('Časový plán'!H47:H55)</f>
        <v>323.5</v>
      </c>
      <c r="M25" s="6" t="s">
        <v>0</v>
      </c>
      <c r="N25" s="16"/>
    </row>
    <row r="26" spans="1:14" ht="12.75">
      <c r="A26" s="17" t="s">
        <v>229</v>
      </c>
      <c r="B26" s="6"/>
      <c r="C26" s="17"/>
      <c r="D26" s="6"/>
      <c r="E26" s="6"/>
      <c r="F26" s="17"/>
      <c r="G26" s="6"/>
      <c r="H26" s="6"/>
      <c r="I26" s="17">
        <f>SUM('Časový plán'!H41:H46)</f>
        <v>78</v>
      </c>
      <c r="J26" s="6" t="s">
        <v>0</v>
      </c>
      <c r="K26" s="6"/>
      <c r="L26" s="6"/>
      <c r="M26" s="6"/>
      <c r="N26" s="16"/>
    </row>
    <row r="27" spans="1:14" ht="12.75">
      <c r="A27" s="17" t="s">
        <v>231</v>
      </c>
      <c r="B27" s="6"/>
      <c r="C27" s="17"/>
      <c r="D27" s="6"/>
      <c r="E27" s="6"/>
      <c r="F27" s="17">
        <f>SUM('Časový plán'!G56:G77)</f>
        <v>1718</v>
      </c>
      <c r="G27" s="6" t="s">
        <v>2</v>
      </c>
      <c r="H27" s="6"/>
      <c r="I27" s="17"/>
      <c r="J27" s="6"/>
      <c r="K27" s="6"/>
      <c r="L27" s="6"/>
      <c r="M27" s="6"/>
      <c r="N27" s="16"/>
    </row>
    <row r="28" spans="1:14" ht="12.75">
      <c r="A28" s="17"/>
      <c r="B28" s="6"/>
      <c r="C28" s="17"/>
      <c r="D28" s="6"/>
      <c r="E28" s="6"/>
      <c r="F28" s="17"/>
      <c r="G28" s="6"/>
      <c r="H28" s="6"/>
      <c r="I28" s="17"/>
      <c r="J28" s="6"/>
      <c r="K28" s="6"/>
      <c r="L28" s="6"/>
      <c r="M28" s="6"/>
      <c r="N28" s="16"/>
    </row>
    <row r="29" spans="1:14" ht="12.75">
      <c r="A29" s="17"/>
      <c r="B29" s="6"/>
      <c r="C29" s="17"/>
      <c r="D29" s="6"/>
      <c r="E29" s="6"/>
      <c r="F29" s="17"/>
      <c r="G29" s="6"/>
      <c r="H29" s="6"/>
      <c r="I29" s="17"/>
      <c r="J29" s="6"/>
      <c r="K29" s="6"/>
      <c r="L29" s="6"/>
      <c r="M29" s="6"/>
      <c r="N29" s="16"/>
    </row>
    <row r="30" spans="1:14" ht="12.75">
      <c r="A30" s="24" t="s">
        <v>356</v>
      </c>
      <c r="B30" s="27">
        <f>+C30+H30+K30+N30</f>
        <v>74441.84</v>
      </c>
      <c r="C30" s="24">
        <f>SUM(C12:C29)</f>
        <v>37300</v>
      </c>
      <c r="D30" s="25" t="s">
        <v>10</v>
      </c>
      <c r="E30" s="25"/>
      <c r="F30" s="24">
        <f>SUM(F12:F29)</f>
        <v>10656</v>
      </c>
      <c r="G30" s="25" t="s">
        <v>2</v>
      </c>
      <c r="H30" s="25">
        <f>VLOOKUP(G30,$A$1:$B$6,2,FALSE)*F30</f>
        <v>25467.84</v>
      </c>
      <c r="I30" s="24">
        <f>SUM(I12:I29)</f>
        <v>88</v>
      </c>
      <c r="J30" s="25" t="s">
        <v>0</v>
      </c>
      <c r="K30" s="25">
        <f>VLOOKUP(J30,$A$1:$B$6,2,FALSE)*I30</f>
        <v>2288</v>
      </c>
      <c r="L30" s="25">
        <f>SUM(L12:L29)</f>
        <v>361</v>
      </c>
      <c r="M30" s="25" t="s">
        <v>0</v>
      </c>
      <c r="N30" s="26">
        <f>VLOOKUP(M30,$A$1:$B$6,2,FALSE)*L30</f>
        <v>9386</v>
      </c>
    </row>
    <row r="32" ht="13.5" thickBot="1"/>
    <row r="33" spans="1:5" ht="13.5" thickBot="1">
      <c r="A33" s="12" t="s">
        <v>352</v>
      </c>
      <c r="B33" s="13"/>
      <c r="C33" s="13"/>
      <c r="D33" s="13"/>
      <c r="E33" s="14"/>
    </row>
    <row r="34" spans="1:5" ht="13.5" thickTop="1">
      <c r="A34" s="7" t="s">
        <v>343</v>
      </c>
      <c r="B34" s="6"/>
      <c r="C34" s="6">
        <v>2200</v>
      </c>
      <c r="D34" s="6" t="s">
        <v>10</v>
      </c>
      <c r="E34" s="8">
        <f>VLOOKUP($D34,$A$1:$B$6,2,FALSE)*$C34</f>
        <v>2200</v>
      </c>
    </row>
    <row r="35" spans="1:5" ht="12.75">
      <c r="A35" s="7" t="s">
        <v>242</v>
      </c>
      <c r="B35" s="6"/>
      <c r="C35" s="6">
        <v>1097.5</v>
      </c>
      <c r="D35" s="6" t="s">
        <v>1</v>
      </c>
      <c r="E35" s="8">
        <f aca="true" t="shared" si="0" ref="E35:E59">VLOOKUP($D35,$A$1:$B$6,2,FALSE)*$C35</f>
        <v>35833.375</v>
      </c>
    </row>
    <row r="36" spans="1:5" ht="12.75">
      <c r="A36" s="7" t="s">
        <v>243</v>
      </c>
      <c r="B36" s="6"/>
      <c r="C36" s="6">
        <v>1000</v>
      </c>
      <c r="D36" s="6" t="s">
        <v>10</v>
      </c>
      <c r="E36" s="8">
        <f t="shared" si="0"/>
        <v>1000</v>
      </c>
    </row>
    <row r="37" spans="1:5" ht="12.75">
      <c r="A37" s="7" t="s">
        <v>244</v>
      </c>
      <c r="B37" s="6"/>
      <c r="C37" s="6">
        <v>6</v>
      </c>
      <c r="D37" s="6" t="s">
        <v>1</v>
      </c>
      <c r="E37" s="8">
        <f t="shared" si="0"/>
        <v>195.89999999999998</v>
      </c>
    </row>
    <row r="38" spans="1:5" ht="12.75">
      <c r="A38" s="7" t="s">
        <v>245</v>
      </c>
      <c r="B38" s="6"/>
      <c r="C38" s="6">
        <v>-400</v>
      </c>
      <c r="D38" s="6" t="s">
        <v>10</v>
      </c>
      <c r="E38" s="8">
        <f t="shared" si="0"/>
        <v>-400</v>
      </c>
    </row>
    <row r="39" spans="1:5" ht="12.75">
      <c r="A39" s="7" t="s">
        <v>264</v>
      </c>
      <c r="B39" s="6"/>
      <c r="C39" s="6">
        <v>3000</v>
      </c>
      <c r="D39" s="6" t="s">
        <v>2</v>
      </c>
      <c r="E39" s="8">
        <f t="shared" si="0"/>
        <v>7170</v>
      </c>
    </row>
    <row r="40" spans="1:5" ht="12.75">
      <c r="A40" s="7" t="s">
        <v>265</v>
      </c>
      <c r="B40" s="6"/>
      <c r="C40" s="6">
        <v>3000</v>
      </c>
      <c r="D40" s="6" t="s">
        <v>2</v>
      </c>
      <c r="E40" s="8">
        <f t="shared" si="0"/>
        <v>7170</v>
      </c>
    </row>
    <row r="41" spans="1:5" ht="12.75">
      <c r="A41" s="7" t="s">
        <v>266</v>
      </c>
      <c r="B41" s="6"/>
      <c r="C41" s="6">
        <v>2000</v>
      </c>
      <c r="D41" s="6" t="s">
        <v>2</v>
      </c>
      <c r="E41" s="8">
        <f t="shared" si="0"/>
        <v>4780</v>
      </c>
    </row>
    <row r="42" spans="1:5" ht="12.75">
      <c r="A42" s="7" t="s">
        <v>267</v>
      </c>
      <c r="B42" s="6"/>
      <c r="C42" s="6">
        <v>420</v>
      </c>
      <c r="D42" s="6" t="s">
        <v>4</v>
      </c>
      <c r="E42" s="8">
        <f t="shared" si="0"/>
        <v>5544</v>
      </c>
    </row>
    <row r="43" spans="1:5" ht="12.75">
      <c r="A43" s="7" t="s">
        <v>268</v>
      </c>
      <c r="B43" s="6"/>
      <c r="C43" s="6">
        <v>2700</v>
      </c>
      <c r="D43" s="6" t="s">
        <v>2</v>
      </c>
      <c r="E43" s="8">
        <f t="shared" si="0"/>
        <v>6453</v>
      </c>
    </row>
    <row r="44" spans="1:5" ht="12.75">
      <c r="A44" s="7" t="s">
        <v>30</v>
      </c>
      <c r="B44" s="6"/>
      <c r="C44" s="6">
        <v>80</v>
      </c>
      <c r="D44" s="6" t="s">
        <v>0</v>
      </c>
      <c r="E44" s="8">
        <f t="shared" si="0"/>
        <v>2080</v>
      </c>
    </row>
    <row r="45" spans="1:5" ht="12.75">
      <c r="A45" s="7" t="s">
        <v>27</v>
      </c>
      <c r="B45" s="6"/>
      <c r="C45" s="6">
        <v>15</v>
      </c>
      <c r="D45" s="6" t="s">
        <v>0</v>
      </c>
      <c r="E45" s="8">
        <f t="shared" si="0"/>
        <v>390</v>
      </c>
    </row>
    <row r="46" spans="1:5" ht="12.75">
      <c r="A46" s="7" t="s">
        <v>350</v>
      </c>
      <c r="B46" s="6"/>
      <c r="C46" s="6">
        <v>7</v>
      </c>
      <c r="D46" s="6" t="s">
        <v>0</v>
      </c>
      <c r="E46" s="8">
        <f t="shared" si="0"/>
        <v>182</v>
      </c>
    </row>
    <row r="47" spans="1:5" ht="12.75">
      <c r="A47" s="7" t="s">
        <v>308</v>
      </c>
      <c r="B47" s="6"/>
      <c r="C47" s="6">
        <v>200</v>
      </c>
      <c r="D47" s="6" t="s">
        <v>0</v>
      </c>
      <c r="E47" s="8">
        <f t="shared" si="0"/>
        <v>5200</v>
      </c>
    </row>
    <row r="48" spans="1:5" ht="12.75">
      <c r="A48" s="7" t="s">
        <v>310</v>
      </c>
      <c r="B48" s="6"/>
      <c r="C48" s="6">
        <v>24</v>
      </c>
      <c r="D48" s="6" t="s">
        <v>0</v>
      </c>
      <c r="E48" s="8">
        <f t="shared" si="0"/>
        <v>624</v>
      </c>
    </row>
    <row r="49" spans="1:5" ht="12.75">
      <c r="A49" s="7" t="s">
        <v>243</v>
      </c>
      <c r="B49" s="6"/>
      <c r="C49" s="6">
        <v>1000</v>
      </c>
      <c r="D49" s="6" t="s">
        <v>10</v>
      </c>
      <c r="E49" s="8">
        <f t="shared" si="0"/>
        <v>1000</v>
      </c>
    </row>
    <row r="50" spans="1:5" ht="12.75">
      <c r="A50" s="7" t="s">
        <v>344</v>
      </c>
      <c r="B50" s="6"/>
      <c r="C50" s="6">
        <v>-400</v>
      </c>
      <c r="D50" s="6" t="s">
        <v>10</v>
      </c>
      <c r="E50" s="8">
        <f t="shared" si="0"/>
        <v>-400</v>
      </c>
    </row>
    <row r="51" spans="1:5" ht="12.75">
      <c r="A51" s="7" t="s">
        <v>244</v>
      </c>
      <c r="B51" s="6"/>
      <c r="C51" s="6">
        <v>6</v>
      </c>
      <c r="D51" s="6" t="s">
        <v>1</v>
      </c>
      <c r="E51" s="8">
        <f t="shared" si="0"/>
        <v>195.89999999999998</v>
      </c>
    </row>
    <row r="52" spans="1:5" ht="12.75">
      <c r="A52" s="7"/>
      <c r="B52" s="6"/>
      <c r="C52" s="6"/>
      <c r="D52" s="6"/>
      <c r="E52" s="8"/>
    </row>
    <row r="53" spans="1:5" ht="12.75">
      <c r="A53" s="7"/>
      <c r="B53" s="6"/>
      <c r="C53" s="6"/>
      <c r="D53" s="6"/>
      <c r="E53" s="8"/>
    </row>
    <row r="54" spans="1:5" ht="12.75">
      <c r="A54" s="7"/>
      <c r="B54" s="6"/>
      <c r="C54" s="6"/>
      <c r="D54" s="6"/>
      <c r="E54" s="8"/>
    </row>
    <row r="55" spans="1:5" ht="12.75">
      <c r="A55" s="7" t="s">
        <v>346</v>
      </c>
      <c r="B55" s="6"/>
      <c r="C55" s="6">
        <f>2*690</f>
        <v>1380</v>
      </c>
      <c r="D55" s="6" t="s">
        <v>10</v>
      </c>
      <c r="E55" s="8">
        <f t="shared" si="0"/>
        <v>1380</v>
      </c>
    </row>
    <row r="56" spans="1:5" ht="12.75">
      <c r="A56" s="7" t="s">
        <v>347</v>
      </c>
      <c r="B56" s="6"/>
      <c r="C56" s="6">
        <f>2*168</f>
        <v>336</v>
      </c>
      <c r="D56" s="6" t="s">
        <v>10</v>
      </c>
      <c r="E56" s="8">
        <f t="shared" si="0"/>
        <v>336</v>
      </c>
    </row>
    <row r="57" spans="1:5" ht="12.75">
      <c r="A57" s="7" t="s">
        <v>348</v>
      </c>
      <c r="B57" s="6"/>
      <c r="C57" s="6">
        <v>700</v>
      </c>
      <c r="D57" s="6" t="s">
        <v>10</v>
      </c>
      <c r="E57" s="8">
        <f t="shared" si="0"/>
        <v>700</v>
      </c>
    </row>
    <row r="58" spans="1:5" ht="12.75">
      <c r="A58" s="7"/>
      <c r="B58" s="6"/>
      <c r="C58" s="6"/>
      <c r="D58" s="6"/>
      <c r="E58" s="8"/>
    </row>
    <row r="59" spans="1:5" ht="12.75">
      <c r="A59" s="7" t="s">
        <v>349</v>
      </c>
      <c r="B59" s="6"/>
      <c r="C59" s="6">
        <f>15*280</f>
        <v>4200</v>
      </c>
      <c r="D59" s="6" t="s">
        <v>10</v>
      </c>
      <c r="E59" s="8">
        <f t="shared" si="0"/>
        <v>4200</v>
      </c>
    </row>
    <row r="60" spans="1:5" ht="12.75">
      <c r="A60" s="7"/>
      <c r="B60" s="6"/>
      <c r="C60" s="6"/>
      <c r="D60" s="6"/>
      <c r="E60" s="8"/>
    </row>
    <row r="61" spans="1:5" ht="12.75">
      <c r="A61" s="7"/>
      <c r="B61" s="6"/>
      <c r="C61" s="6"/>
      <c r="D61" s="6"/>
      <c r="E61" s="8"/>
    </row>
    <row r="62" spans="1:5" ht="13.5" thickBot="1">
      <c r="A62" s="9" t="s">
        <v>355</v>
      </c>
      <c r="B62" s="10"/>
      <c r="C62" s="10"/>
      <c r="D62" s="10" t="s">
        <v>10</v>
      </c>
      <c r="E62" s="11">
        <f>SUM(E34:E61)</f>
        <v>85834.17499999999</v>
      </c>
    </row>
  </sheetData>
  <mergeCells count="5">
    <mergeCell ref="A33:E33"/>
    <mergeCell ref="L10:N10"/>
    <mergeCell ref="I10:K10"/>
    <mergeCell ref="F10:H10"/>
    <mergeCell ref="C10:E10"/>
  </mergeCells>
  <printOptions/>
  <pageMargins left="0.75" right="0.75" top="1" bottom="1" header="0.4921259845" footer="0.492125984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workbookViewId="0" topLeftCell="A109">
      <selection activeCell="A127" sqref="A127"/>
    </sheetView>
  </sheetViews>
  <sheetFormatPr defaultColWidth="9.140625" defaultRowHeight="12.75"/>
  <cols>
    <col min="3" max="3" width="22.57421875" style="0" customWidth="1"/>
  </cols>
  <sheetData>
    <row r="1" spans="2:6" ht="12.75">
      <c r="B1" s="3" t="s">
        <v>41</v>
      </c>
      <c r="C1" s="3" t="s">
        <v>42</v>
      </c>
      <c r="D1" s="3" t="s">
        <v>43</v>
      </c>
      <c r="E1" s="3" t="s">
        <v>44</v>
      </c>
      <c r="F1" s="3" t="s">
        <v>45</v>
      </c>
    </row>
    <row r="2" spans="2:6" ht="12.75">
      <c r="B2" t="s">
        <v>46</v>
      </c>
      <c r="C2" t="s">
        <v>47</v>
      </c>
      <c r="D2" s="4">
        <v>1</v>
      </c>
      <c r="E2" t="s">
        <v>48</v>
      </c>
      <c r="F2" t="s">
        <v>49</v>
      </c>
    </row>
    <row r="3" spans="2:6" ht="12.75">
      <c r="B3" t="s">
        <v>46</v>
      </c>
      <c r="C3" t="s">
        <v>50</v>
      </c>
      <c r="D3" s="4" t="s">
        <v>51</v>
      </c>
      <c r="E3" t="s">
        <v>52</v>
      </c>
      <c r="F3" t="s">
        <v>53</v>
      </c>
    </row>
    <row r="4" spans="2:5" ht="12.75">
      <c r="B4" t="s">
        <v>46</v>
      </c>
      <c r="C4" t="s">
        <v>167</v>
      </c>
      <c r="D4" s="4">
        <v>1</v>
      </c>
      <c r="E4" t="s">
        <v>52</v>
      </c>
    </row>
    <row r="5" spans="2:5" ht="12.75">
      <c r="B5" t="s">
        <v>168</v>
      </c>
      <c r="C5" t="s">
        <v>167</v>
      </c>
      <c r="D5" s="4">
        <v>1</v>
      </c>
      <c r="E5" t="s">
        <v>52</v>
      </c>
    </row>
    <row r="6" spans="2:5" ht="12.75">
      <c r="B6" t="s">
        <v>46</v>
      </c>
      <c r="C6" t="s">
        <v>55</v>
      </c>
      <c r="D6" s="4">
        <v>1</v>
      </c>
      <c r="E6" t="s">
        <v>52</v>
      </c>
    </row>
    <row r="7" spans="1:5" ht="12.75">
      <c r="A7" t="s">
        <v>170</v>
      </c>
      <c r="B7" t="s">
        <v>46</v>
      </c>
      <c r="C7" t="s">
        <v>56</v>
      </c>
      <c r="D7" s="4">
        <v>1</v>
      </c>
      <c r="E7" t="s">
        <v>57</v>
      </c>
    </row>
    <row r="8" spans="1:5" ht="12.75">
      <c r="A8" t="s">
        <v>170</v>
      </c>
      <c r="B8" t="s">
        <v>46</v>
      </c>
      <c r="C8" t="s">
        <v>58</v>
      </c>
      <c r="D8" s="4">
        <v>4</v>
      </c>
      <c r="E8" t="s">
        <v>52</v>
      </c>
    </row>
    <row r="9" spans="2:5" ht="12.75">
      <c r="B9" t="s">
        <v>46</v>
      </c>
      <c r="C9" t="s">
        <v>169</v>
      </c>
      <c r="D9" s="4">
        <v>1</v>
      </c>
      <c r="E9" t="s">
        <v>59</v>
      </c>
    </row>
    <row r="10" spans="2:6" ht="12.75">
      <c r="B10" t="s">
        <v>46</v>
      </c>
      <c r="C10" t="s">
        <v>60</v>
      </c>
      <c r="D10" s="4" t="s">
        <v>61</v>
      </c>
      <c r="E10" t="s">
        <v>52</v>
      </c>
      <c r="F10" t="s">
        <v>49</v>
      </c>
    </row>
    <row r="11" spans="1:6" ht="12.75">
      <c r="A11" t="s">
        <v>170</v>
      </c>
      <c r="B11" t="s">
        <v>46</v>
      </c>
      <c r="C11" t="s">
        <v>60</v>
      </c>
      <c r="D11" s="4" t="s">
        <v>61</v>
      </c>
      <c r="E11" t="s">
        <v>52</v>
      </c>
      <c r="F11" t="s">
        <v>54</v>
      </c>
    </row>
    <row r="12" spans="1:6" ht="12.75">
      <c r="A12" t="s">
        <v>170</v>
      </c>
      <c r="B12" t="s">
        <v>46</v>
      </c>
      <c r="C12" t="s">
        <v>62</v>
      </c>
      <c r="D12" s="4">
        <v>2</v>
      </c>
      <c r="E12" t="s">
        <v>52</v>
      </c>
      <c r="F12" t="s">
        <v>63</v>
      </c>
    </row>
    <row r="13" spans="1:5" ht="12.75">
      <c r="A13" t="s">
        <v>170</v>
      </c>
      <c r="B13" t="s">
        <v>46</v>
      </c>
      <c r="C13" t="s">
        <v>64</v>
      </c>
      <c r="D13" s="4">
        <v>1</v>
      </c>
      <c r="E13" t="s">
        <v>65</v>
      </c>
    </row>
    <row r="14" spans="1:5" ht="12.75">
      <c r="A14" t="s">
        <v>170</v>
      </c>
      <c r="B14" t="s">
        <v>46</v>
      </c>
      <c r="C14" t="s">
        <v>66</v>
      </c>
      <c r="D14" s="4">
        <v>1</v>
      </c>
      <c r="E14" t="s">
        <v>65</v>
      </c>
    </row>
    <row r="15" spans="2:5" ht="12.75">
      <c r="B15" t="s">
        <v>46</v>
      </c>
      <c r="C15" t="s">
        <v>67</v>
      </c>
      <c r="D15" s="4">
        <v>1</v>
      </c>
      <c r="E15" t="s">
        <v>65</v>
      </c>
    </row>
    <row r="16" spans="2:5" ht="12.75">
      <c r="B16" t="s">
        <v>46</v>
      </c>
      <c r="C16" t="s">
        <v>186</v>
      </c>
      <c r="D16" s="4">
        <v>3</v>
      </c>
      <c r="E16" t="s">
        <v>59</v>
      </c>
    </row>
    <row r="17" spans="2:5" ht="12.75">
      <c r="B17" t="s">
        <v>46</v>
      </c>
      <c r="C17" t="s">
        <v>187</v>
      </c>
      <c r="D17" s="4">
        <v>8</v>
      </c>
      <c r="E17" t="s">
        <v>59</v>
      </c>
    </row>
    <row r="18" spans="2:5" ht="12.75">
      <c r="B18" t="s">
        <v>46</v>
      </c>
      <c r="C18" t="s">
        <v>188</v>
      </c>
      <c r="D18" s="4">
        <v>20</v>
      </c>
      <c r="E18" t="s">
        <v>59</v>
      </c>
    </row>
    <row r="19" spans="2:5" ht="12.75">
      <c r="B19" t="s">
        <v>46</v>
      </c>
      <c r="C19" t="s">
        <v>68</v>
      </c>
      <c r="D19" s="4">
        <v>1</v>
      </c>
      <c r="E19" t="s">
        <v>59</v>
      </c>
    </row>
    <row r="20" spans="2:5" ht="12.75">
      <c r="B20" t="s">
        <v>46</v>
      </c>
      <c r="C20" t="s">
        <v>69</v>
      </c>
      <c r="D20" s="4">
        <v>1</v>
      </c>
      <c r="E20" t="s">
        <v>57</v>
      </c>
    </row>
    <row r="21" spans="2:5" ht="12.75">
      <c r="B21" t="s">
        <v>46</v>
      </c>
      <c r="C21" t="s">
        <v>70</v>
      </c>
      <c r="D21" s="4">
        <v>1</v>
      </c>
      <c r="E21" t="s">
        <v>71</v>
      </c>
    </row>
    <row r="22" spans="2:5" ht="12.75">
      <c r="B22" t="s">
        <v>46</v>
      </c>
      <c r="C22" t="s">
        <v>72</v>
      </c>
      <c r="D22" s="4">
        <v>1</v>
      </c>
      <c r="E22" t="s">
        <v>71</v>
      </c>
    </row>
    <row r="23" spans="2:5" ht="12.75">
      <c r="B23" t="s">
        <v>46</v>
      </c>
      <c r="C23" t="s">
        <v>73</v>
      </c>
      <c r="D23" s="4">
        <v>1</v>
      </c>
      <c r="E23" t="s">
        <v>52</v>
      </c>
    </row>
    <row r="24" spans="2:5" ht="12.75">
      <c r="B24" t="s">
        <v>46</v>
      </c>
      <c r="C24" t="s">
        <v>74</v>
      </c>
      <c r="D24" s="4">
        <v>1</v>
      </c>
      <c r="E24" t="s">
        <v>71</v>
      </c>
    </row>
    <row r="25" spans="2:5" ht="12.75">
      <c r="B25" t="s">
        <v>46</v>
      </c>
      <c r="C25" t="s">
        <v>75</v>
      </c>
      <c r="D25" s="4">
        <v>1</v>
      </c>
      <c r="E25" t="s">
        <v>71</v>
      </c>
    </row>
    <row r="26" spans="2:5" ht="12.75">
      <c r="B26" t="s">
        <v>46</v>
      </c>
      <c r="C26" t="s">
        <v>76</v>
      </c>
      <c r="D26" s="4">
        <v>1</v>
      </c>
      <c r="E26" t="s">
        <v>71</v>
      </c>
    </row>
    <row r="27" spans="1:5" ht="12.75">
      <c r="A27" t="s">
        <v>170</v>
      </c>
      <c r="B27" t="s">
        <v>46</v>
      </c>
      <c r="C27" t="s">
        <v>77</v>
      </c>
      <c r="D27" s="4">
        <v>1</v>
      </c>
      <c r="E27" t="s">
        <v>71</v>
      </c>
    </row>
    <row r="28" spans="2:5" ht="12.75">
      <c r="B28" t="s">
        <v>46</v>
      </c>
      <c r="C28" t="s">
        <v>237</v>
      </c>
      <c r="D28" s="4">
        <v>1</v>
      </c>
      <c r="E28" t="s">
        <v>71</v>
      </c>
    </row>
    <row r="29" spans="2:6" ht="12.75">
      <c r="B29" t="s">
        <v>46</v>
      </c>
      <c r="C29" t="s">
        <v>78</v>
      </c>
      <c r="D29" s="4">
        <v>3</v>
      </c>
      <c r="E29" t="s">
        <v>79</v>
      </c>
      <c r="F29" t="s">
        <v>49</v>
      </c>
    </row>
    <row r="30" spans="2:6" ht="12.75">
      <c r="B30" t="s">
        <v>46</v>
      </c>
      <c r="C30" t="s">
        <v>80</v>
      </c>
      <c r="D30" s="4">
        <v>1</v>
      </c>
      <c r="E30" t="s">
        <v>71</v>
      </c>
      <c r="F30" t="s">
        <v>49</v>
      </c>
    </row>
    <row r="31" spans="1:5" ht="12.75">
      <c r="A31" t="s">
        <v>171</v>
      </c>
      <c r="B31" t="s">
        <v>46</v>
      </c>
      <c r="C31" t="s">
        <v>81</v>
      </c>
      <c r="D31" s="4">
        <v>1</v>
      </c>
      <c r="E31" t="s">
        <v>57</v>
      </c>
    </row>
    <row r="32" spans="2:6" ht="12.75">
      <c r="B32" t="s">
        <v>46</v>
      </c>
      <c r="C32" t="s">
        <v>82</v>
      </c>
      <c r="D32" s="4">
        <v>1</v>
      </c>
      <c r="E32" t="s">
        <v>52</v>
      </c>
      <c r="F32" t="s">
        <v>49</v>
      </c>
    </row>
    <row r="33" spans="2:5" ht="12.75">
      <c r="B33" t="s">
        <v>46</v>
      </c>
      <c r="C33" t="s">
        <v>83</v>
      </c>
      <c r="D33" s="4">
        <v>1</v>
      </c>
      <c r="E33" t="s">
        <v>71</v>
      </c>
    </row>
    <row r="34" spans="2:6" ht="12.75">
      <c r="B34" t="s">
        <v>46</v>
      </c>
      <c r="C34" t="s">
        <v>84</v>
      </c>
      <c r="D34" s="4">
        <v>1</v>
      </c>
      <c r="E34" t="s">
        <v>71</v>
      </c>
      <c r="F34" t="s">
        <v>49</v>
      </c>
    </row>
    <row r="35" spans="2:6" ht="12.75">
      <c r="B35" t="s">
        <v>46</v>
      </c>
      <c r="C35" t="s">
        <v>85</v>
      </c>
      <c r="D35" s="4">
        <v>1</v>
      </c>
      <c r="E35" t="s">
        <v>71</v>
      </c>
      <c r="F35" t="s">
        <v>54</v>
      </c>
    </row>
    <row r="36" spans="2:5" ht="12.75">
      <c r="B36" t="s">
        <v>46</v>
      </c>
      <c r="C36" t="s">
        <v>86</v>
      </c>
      <c r="D36" s="4">
        <v>1</v>
      </c>
      <c r="E36" t="s">
        <v>71</v>
      </c>
    </row>
    <row r="37" spans="1:5" ht="12.75">
      <c r="A37" t="s">
        <v>172</v>
      </c>
      <c r="B37" t="s">
        <v>46</v>
      </c>
      <c r="C37" t="s">
        <v>87</v>
      </c>
      <c r="D37" s="4">
        <v>1</v>
      </c>
      <c r="E37" t="s">
        <v>71</v>
      </c>
    </row>
    <row r="38" spans="2:5" ht="12.75">
      <c r="B38" t="s">
        <v>46</v>
      </c>
      <c r="C38" t="s">
        <v>88</v>
      </c>
      <c r="D38" s="4">
        <v>1</v>
      </c>
      <c r="E38" t="s">
        <v>71</v>
      </c>
    </row>
    <row r="39" spans="2:5" ht="12.75">
      <c r="B39" t="s">
        <v>46</v>
      </c>
      <c r="C39" t="s">
        <v>89</v>
      </c>
      <c r="D39" s="4">
        <v>1</v>
      </c>
      <c r="E39" t="s">
        <v>71</v>
      </c>
    </row>
    <row r="40" spans="2:5" ht="12.75">
      <c r="B40" t="s">
        <v>46</v>
      </c>
      <c r="C40" t="s">
        <v>90</v>
      </c>
      <c r="D40" s="4">
        <v>1</v>
      </c>
      <c r="E40" t="s">
        <v>71</v>
      </c>
    </row>
    <row r="41" spans="2:6" ht="12.75">
      <c r="B41" t="s">
        <v>46</v>
      </c>
      <c r="C41" t="s">
        <v>91</v>
      </c>
      <c r="D41" s="4">
        <v>1</v>
      </c>
      <c r="E41" t="s">
        <v>71</v>
      </c>
      <c r="F41" t="s">
        <v>54</v>
      </c>
    </row>
    <row r="42" spans="2:5" ht="12.75">
      <c r="B42" t="s">
        <v>46</v>
      </c>
      <c r="C42" t="s">
        <v>92</v>
      </c>
      <c r="D42" s="4">
        <v>1</v>
      </c>
      <c r="E42" t="s">
        <v>71</v>
      </c>
    </row>
    <row r="43" spans="2:5" ht="12.75">
      <c r="B43" t="s">
        <v>46</v>
      </c>
      <c r="C43" t="s">
        <v>93</v>
      </c>
      <c r="D43" s="4">
        <v>1</v>
      </c>
      <c r="E43" t="s">
        <v>71</v>
      </c>
    </row>
    <row r="44" spans="2:5" ht="12.75">
      <c r="B44" t="s">
        <v>46</v>
      </c>
      <c r="C44" t="s">
        <v>94</v>
      </c>
      <c r="D44" s="4">
        <v>1</v>
      </c>
      <c r="E44" t="s">
        <v>71</v>
      </c>
    </row>
    <row r="45" spans="2:5" ht="12.75">
      <c r="B45" t="s">
        <v>46</v>
      </c>
      <c r="C45" t="s">
        <v>95</v>
      </c>
      <c r="D45" s="4">
        <v>1</v>
      </c>
      <c r="E45" t="s">
        <v>71</v>
      </c>
    </row>
    <row r="46" spans="2:5" ht="12.75">
      <c r="B46" t="s">
        <v>46</v>
      </c>
      <c r="C46" t="s">
        <v>96</v>
      </c>
      <c r="D46" s="4">
        <v>1</v>
      </c>
      <c r="E46" t="s">
        <v>71</v>
      </c>
    </row>
    <row r="47" spans="2:5" ht="12.75">
      <c r="B47" t="s">
        <v>46</v>
      </c>
      <c r="C47" t="s">
        <v>97</v>
      </c>
      <c r="D47" s="4">
        <v>1</v>
      </c>
      <c r="E47" t="s">
        <v>71</v>
      </c>
    </row>
    <row r="48" spans="2:5" ht="12.75">
      <c r="B48" t="s">
        <v>46</v>
      </c>
      <c r="C48" t="s">
        <v>98</v>
      </c>
      <c r="D48" s="4">
        <v>3</v>
      </c>
      <c r="E48" t="s">
        <v>71</v>
      </c>
    </row>
    <row r="49" spans="2:5" ht="12.75">
      <c r="B49" t="s">
        <v>46</v>
      </c>
      <c r="C49" t="s">
        <v>99</v>
      </c>
      <c r="D49" s="4">
        <v>5</v>
      </c>
      <c r="E49" t="s">
        <v>71</v>
      </c>
    </row>
    <row r="50" spans="2:6" ht="12.75">
      <c r="B50" t="s">
        <v>46</v>
      </c>
      <c r="C50" t="s">
        <v>100</v>
      </c>
      <c r="D50" s="4">
        <v>2</v>
      </c>
      <c r="E50" t="s">
        <v>71</v>
      </c>
      <c r="F50" t="s">
        <v>101</v>
      </c>
    </row>
    <row r="51" spans="1:6" ht="12.75">
      <c r="A51" t="s">
        <v>170</v>
      </c>
      <c r="B51" t="s">
        <v>46</v>
      </c>
      <c r="C51" t="s">
        <v>102</v>
      </c>
      <c r="D51" s="4">
        <v>1</v>
      </c>
      <c r="E51" t="s">
        <v>71</v>
      </c>
      <c r="F51" t="s">
        <v>54</v>
      </c>
    </row>
    <row r="52" spans="2:5" ht="12.75">
      <c r="B52" t="s">
        <v>46</v>
      </c>
      <c r="C52" t="s">
        <v>103</v>
      </c>
      <c r="D52" s="4">
        <v>1</v>
      </c>
      <c r="E52" t="s">
        <v>57</v>
      </c>
    </row>
    <row r="53" spans="2:5" ht="12.75">
      <c r="B53" t="s">
        <v>46</v>
      </c>
      <c r="C53" t="s">
        <v>104</v>
      </c>
      <c r="D53" s="4">
        <v>1</v>
      </c>
      <c r="E53" t="s">
        <v>57</v>
      </c>
    </row>
    <row r="54" spans="2:5" ht="12.75">
      <c r="B54" t="s">
        <v>46</v>
      </c>
      <c r="C54" t="s">
        <v>105</v>
      </c>
      <c r="D54" s="4">
        <v>1</v>
      </c>
      <c r="E54" t="s">
        <v>71</v>
      </c>
    </row>
    <row r="55" spans="2:5" ht="12.75">
      <c r="B55" t="s">
        <v>46</v>
      </c>
      <c r="C55" t="s">
        <v>106</v>
      </c>
      <c r="D55" s="4">
        <v>1</v>
      </c>
      <c r="E55" t="s">
        <v>107</v>
      </c>
    </row>
    <row r="56" spans="1:6" ht="12.75">
      <c r="A56" t="s">
        <v>173</v>
      </c>
      <c r="B56" t="s">
        <v>46</v>
      </c>
      <c r="C56" t="s">
        <v>108</v>
      </c>
      <c r="D56" s="4">
        <v>1</v>
      </c>
      <c r="E56" t="s">
        <v>52</v>
      </c>
      <c r="F56" t="s">
        <v>109</v>
      </c>
    </row>
    <row r="57" spans="2:5" ht="12.75">
      <c r="B57" t="s">
        <v>46</v>
      </c>
      <c r="C57" t="s">
        <v>110</v>
      </c>
      <c r="D57" s="4">
        <v>1</v>
      </c>
      <c r="E57" t="s">
        <v>52</v>
      </c>
    </row>
    <row r="58" spans="2:5" ht="12.75">
      <c r="B58" t="s">
        <v>46</v>
      </c>
      <c r="C58" t="s">
        <v>111</v>
      </c>
      <c r="D58" s="4">
        <v>1</v>
      </c>
      <c r="E58" t="s">
        <v>112</v>
      </c>
    </row>
    <row r="59" spans="2:6" ht="12.75">
      <c r="B59" t="s">
        <v>46</v>
      </c>
      <c r="C59" t="s">
        <v>113</v>
      </c>
      <c r="D59" s="4">
        <v>2</v>
      </c>
      <c r="E59" t="s">
        <v>112</v>
      </c>
      <c r="F59" t="s">
        <v>114</v>
      </c>
    </row>
    <row r="60" spans="2:6" ht="12.75">
      <c r="B60" t="s">
        <v>46</v>
      </c>
      <c r="C60" t="s">
        <v>115</v>
      </c>
      <c r="D60" s="4">
        <v>1</v>
      </c>
      <c r="E60" t="s">
        <v>116</v>
      </c>
      <c r="F60" t="s">
        <v>49</v>
      </c>
    </row>
    <row r="61" spans="2:6" ht="12.75">
      <c r="B61" t="s">
        <v>46</v>
      </c>
      <c r="C61" t="s">
        <v>117</v>
      </c>
      <c r="D61" s="4">
        <v>1</v>
      </c>
      <c r="E61" t="s">
        <v>116</v>
      </c>
      <c r="F61" t="s">
        <v>49</v>
      </c>
    </row>
    <row r="62" spans="2:6" ht="12.75">
      <c r="B62" t="s">
        <v>46</v>
      </c>
      <c r="C62" t="s">
        <v>118</v>
      </c>
      <c r="D62" s="4">
        <v>1</v>
      </c>
      <c r="E62" t="s">
        <v>116</v>
      </c>
      <c r="F62" t="s">
        <v>49</v>
      </c>
    </row>
    <row r="63" spans="2:6" ht="12.75">
      <c r="B63" t="s">
        <v>46</v>
      </c>
      <c r="C63" t="s">
        <v>119</v>
      </c>
      <c r="D63" s="4">
        <v>12</v>
      </c>
      <c r="E63" t="s">
        <v>52</v>
      </c>
      <c r="F63" t="s">
        <v>54</v>
      </c>
    </row>
    <row r="64" spans="2:6" ht="12.75">
      <c r="B64" t="s">
        <v>46</v>
      </c>
      <c r="C64" t="s">
        <v>120</v>
      </c>
      <c r="D64" s="4">
        <v>1</v>
      </c>
      <c r="E64" t="s">
        <v>52</v>
      </c>
      <c r="F64" t="s">
        <v>49</v>
      </c>
    </row>
    <row r="65" spans="2:5" ht="12.75">
      <c r="B65" t="s">
        <v>46</v>
      </c>
      <c r="C65" t="s">
        <v>121</v>
      </c>
      <c r="D65" s="4">
        <v>1</v>
      </c>
      <c r="E65" t="s">
        <v>116</v>
      </c>
    </row>
    <row r="66" spans="2:5" ht="12.75">
      <c r="B66" t="s">
        <v>46</v>
      </c>
      <c r="C66" t="s">
        <v>122</v>
      </c>
      <c r="D66" s="4">
        <v>1</v>
      </c>
      <c r="E66" t="s">
        <v>116</v>
      </c>
    </row>
    <row r="67" spans="1:5" ht="12.75">
      <c r="A67" t="s">
        <v>170</v>
      </c>
      <c r="B67" t="s">
        <v>46</v>
      </c>
      <c r="C67" t="s">
        <v>123</v>
      </c>
      <c r="D67" s="4">
        <v>1</v>
      </c>
      <c r="E67" t="s">
        <v>52</v>
      </c>
    </row>
    <row r="68" spans="1:5" ht="12.75">
      <c r="A68" t="s">
        <v>174</v>
      </c>
      <c r="B68" t="s">
        <v>46</v>
      </c>
      <c r="C68" t="s">
        <v>124</v>
      </c>
      <c r="D68" s="4">
        <v>1</v>
      </c>
      <c r="E68" t="s">
        <v>112</v>
      </c>
    </row>
    <row r="69" spans="2:6" ht="12.75">
      <c r="B69" t="s">
        <v>46</v>
      </c>
      <c r="C69" t="s">
        <v>125</v>
      </c>
      <c r="D69" s="4">
        <v>1</v>
      </c>
      <c r="E69" t="s">
        <v>71</v>
      </c>
      <c r="F69" t="s">
        <v>126</v>
      </c>
    </row>
    <row r="70" spans="2:5" ht="12.75">
      <c r="B70" t="s">
        <v>46</v>
      </c>
      <c r="C70" t="s">
        <v>127</v>
      </c>
      <c r="D70" s="4">
        <v>1</v>
      </c>
      <c r="E70" t="s">
        <v>71</v>
      </c>
    </row>
    <row r="71" spans="2:5" ht="12.75">
      <c r="B71" t="s">
        <v>46</v>
      </c>
      <c r="C71" t="s">
        <v>128</v>
      </c>
      <c r="D71" s="4">
        <v>1</v>
      </c>
      <c r="E71" t="s">
        <v>71</v>
      </c>
    </row>
    <row r="72" spans="2:5" ht="12.75">
      <c r="B72" t="s">
        <v>46</v>
      </c>
      <c r="C72" t="s">
        <v>129</v>
      </c>
      <c r="D72" s="4">
        <v>1</v>
      </c>
      <c r="E72" t="s">
        <v>52</v>
      </c>
    </row>
    <row r="73" spans="2:5" ht="12.75">
      <c r="B73" t="s">
        <v>46</v>
      </c>
      <c r="C73" t="s">
        <v>130</v>
      </c>
      <c r="D73" s="4">
        <v>1</v>
      </c>
      <c r="E73" t="s">
        <v>52</v>
      </c>
    </row>
    <row r="74" spans="2:5" ht="12.75">
      <c r="B74" t="s">
        <v>46</v>
      </c>
      <c r="C74" t="s">
        <v>175</v>
      </c>
      <c r="D74" s="4">
        <v>1</v>
      </c>
      <c r="E74" t="s">
        <v>59</v>
      </c>
    </row>
    <row r="75" spans="2:5" ht="12.75">
      <c r="B75" t="s">
        <v>46</v>
      </c>
      <c r="C75" t="s">
        <v>131</v>
      </c>
      <c r="D75" s="4">
        <v>1</v>
      </c>
      <c r="E75" t="s">
        <v>52</v>
      </c>
    </row>
    <row r="76" spans="1:5" ht="12.75">
      <c r="A76" t="s">
        <v>177</v>
      </c>
      <c r="B76" t="s">
        <v>46</v>
      </c>
      <c r="C76" t="s">
        <v>176</v>
      </c>
      <c r="D76" s="4">
        <v>1</v>
      </c>
      <c r="E76" t="s">
        <v>59</v>
      </c>
    </row>
    <row r="77" spans="2:5" ht="12.75">
      <c r="B77" t="s">
        <v>46</v>
      </c>
      <c r="C77" t="s">
        <v>132</v>
      </c>
      <c r="D77" s="4">
        <v>2</v>
      </c>
      <c r="E77" t="s">
        <v>59</v>
      </c>
    </row>
    <row r="78" spans="2:5" ht="12.75">
      <c r="B78" t="s">
        <v>46</v>
      </c>
      <c r="C78" t="s">
        <v>133</v>
      </c>
      <c r="D78" s="4">
        <v>1</v>
      </c>
      <c r="E78" t="s">
        <v>59</v>
      </c>
    </row>
    <row r="79" spans="2:5" ht="12.75">
      <c r="B79" t="s">
        <v>46</v>
      </c>
      <c r="C79" t="s">
        <v>134</v>
      </c>
      <c r="D79" s="4">
        <v>1</v>
      </c>
      <c r="E79" t="s">
        <v>59</v>
      </c>
    </row>
    <row r="80" spans="2:5" ht="12.75">
      <c r="B80" t="s">
        <v>46</v>
      </c>
      <c r="C80" t="s">
        <v>135</v>
      </c>
      <c r="D80" s="4">
        <v>2</v>
      </c>
      <c r="E80" t="s">
        <v>59</v>
      </c>
    </row>
    <row r="81" spans="2:5" ht="12.75">
      <c r="B81" t="s">
        <v>46</v>
      </c>
      <c r="C81" t="s">
        <v>136</v>
      </c>
      <c r="D81" s="4">
        <v>1</v>
      </c>
      <c r="E81" t="s">
        <v>59</v>
      </c>
    </row>
    <row r="82" spans="2:5" ht="12.75">
      <c r="B82" t="s">
        <v>46</v>
      </c>
      <c r="C82" t="s">
        <v>137</v>
      </c>
      <c r="D82" s="4">
        <v>1</v>
      </c>
      <c r="E82" t="s">
        <v>59</v>
      </c>
    </row>
    <row r="83" spans="2:5" ht="12.75">
      <c r="B83" t="s">
        <v>46</v>
      </c>
      <c r="C83" t="s">
        <v>138</v>
      </c>
      <c r="D83" s="4">
        <v>1</v>
      </c>
      <c r="E83" t="s">
        <v>59</v>
      </c>
    </row>
    <row r="84" ht="12.75">
      <c r="D84" s="4"/>
    </row>
    <row r="85" spans="1:6" ht="12.75">
      <c r="A85" t="s">
        <v>177</v>
      </c>
      <c r="B85" t="s">
        <v>46</v>
      </c>
      <c r="C85" t="s">
        <v>139</v>
      </c>
      <c r="D85" s="4">
        <v>1</v>
      </c>
      <c r="E85" t="s">
        <v>52</v>
      </c>
      <c r="F85" t="s">
        <v>49</v>
      </c>
    </row>
    <row r="86" spans="2:5" ht="12.75">
      <c r="B86" t="s">
        <v>46</v>
      </c>
      <c r="C86" t="s">
        <v>140</v>
      </c>
      <c r="D86" s="4">
        <v>1</v>
      </c>
      <c r="E86" t="s">
        <v>52</v>
      </c>
    </row>
    <row r="87" spans="2:5" ht="12.75">
      <c r="B87" t="s">
        <v>46</v>
      </c>
      <c r="C87" t="s">
        <v>178</v>
      </c>
      <c r="D87" s="4">
        <v>1</v>
      </c>
      <c r="E87" t="s">
        <v>112</v>
      </c>
    </row>
    <row r="88" spans="2:5" ht="12.75">
      <c r="B88" t="s">
        <v>46</v>
      </c>
      <c r="C88" t="s">
        <v>179</v>
      </c>
      <c r="D88" s="4">
        <v>1</v>
      </c>
      <c r="E88" t="s">
        <v>112</v>
      </c>
    </row>
    <row r="89" spans="2:5" ht="12.75">
      <c r="B89" t="s">
        <v>46</v>
      </c>
      <c r="C89" t="s">
        <v>238</v>
      </c>
      <c r="D89" s="4">
        <v>1</v>
      </c>
      <c r="E89" t="s">
        <v>112</v>
      </c>
    </row>
    <row r="90" spans="2:5" ht="12.75">
      <c r="B90" t="s">
        <v>46</v>
      </c>
      <c r="C90" t="s">
        <v>180</v>
      </c>
      <c r="D90" s="4">
        <v>1</v>
      </c>
      <c r="E90" t="s">
        <v>112</v>
      </c>
    </row>
    <row r="91" spans="2:6" ht="12.75">
      <c r="B91" t="s">
        <v>46</v>
      </c>
      <c r="C91" t="s">
        <v>141</v>
      </c>
      <c r="D91" s="4">
        <v>1</v>
      </c>
      <c r="E91" t="s">
        <v>52</v>
      </c>
      <c r="F91" t="s">
        <v>54</v>
      </c>
    </row>
    <row r="92" spans="1:5" ht="12.75">
      <c r="A92" t="s">
        <v>170</v>
      </c>
      <c r="B92" t="s">
        <v>46</v>
      </c>
      <c r="C92" t="s">
        <v>142</v>
      </c>
      <c r="D92" s="4">
        <v>1</v>
      </c>
      <c r="E92" t="s">
        <v>65</v>
      </c>
    </row>
    <row r="93" spans="2:5" ht="12.75">
      <c r="B93" t="s">
        <v>46</v>
      </c>
      <c r="C93" t="s">
        <v>143</v>
      </c>
      <c r="D93" s="4">
        <v>1</v>
      </c>
      <c r="E93" t="s">
        <v>52</v>
      </c>
    </row>
    <row r="94" spans="2:5" ht="12.75">
      <c r="B94" t="s">
        <v>46</v>
      </c>
      <c r="C94" t="s">
        <v>144</v>
      </c>
      <c r="D94" s="4">
        <v>1</v>
      </c>
      <c r="E94" t="s">
        <v>79</v>
      </c>
    </row>
    <row r="95" spans="1:6" ht="12.75">
      <c r="A95" t="s">
        <v>172</v>
      </c>
      <c r="B95" t="s">
        <v>46</v>
      </c>
      <c r="C95" t="s">
        <v>145</v>
      </c>
      <c r="D95" s="4">
        <v>1</v>
      </c>
      <c r="E95" t="s">
        <v>52</v>
      </c>
      <c r="F95" t="s">
        <v>146</v>
      </c>
    </row>
    <row r="96" spans="2:6" ht="12.75">
      <c r="B96" t="s">
        <v>46</v>
      </c>
      <c r="C96" t="s">
        <v>147</v>
      </c>
      <c r="D96" s="4">
        <v>1</v>
      </c>
      <c r="E96" t="s">
        <v>79</v>
      </c>
      <c r="F96" t="s">
        <v>54</v>
      </c>
    </row>
    <row r="97" spans="2:6" ht="12.75">
      <c r="B97" t="s">
        <v>46</v>
      </c>
      <c r="C97" t="s">
        <v>148</v>
      </c>
      <c r="D97" s="4">
        <v>1</v>
      </c>
      <c r="E97" t="s">
        <v>65</v>
      </c>
      <c r="F97" t="s">
        <v>49</v>
      </c>
    </row>
    <row r="98" spans="2:5" ht="12.75">
      <c r="B98" t="s">
        <v>46</v>
      </c>
      <c r="C98" t="s">
        <v>149</v>
      </c>
      <c r="D98" s="4">
        <v>1</v>
      </c>
      <c r="E98" t="s">
        <v>52</v>
      </c>
    </row>
    <row r="99" spans="2:5" ht="12.75">
      <c r="B99" t="s">
        <v>46</v>
      </c>
      <c r="C99" t="s">
        <v>150</v>
      </c>
      <c r="D99" s="4">
        <v>1</v>
      </c>
      <c r="E99" t="s">
        <v>52</v>
      </c>
    </row>
    <row r="100" spans="2:6" ht="12.75">
      <c r="B100" t="s">
        <v>46</v>
      </c>
      <c r="C100" t="s">
        <v>151</v>
      </c>
      <c r="D100" s="4">
        <v>1</v>
      </c>
      <c r="E100" t="s">
        <v>52</v>
      </c>
      <c r="F100" t="s">
        <v>49</v>
      </c>
    </row>
    <row r="101" spans="2:5" ht="12.75">
      <c r="B101" t="s">
        <v>46</v>
      </c>
      <c r="C101" t="s">
        <v>152</v>
      </c>
      <c r="D101" s="4">
        <v>1</v>
      </c>
      <c r="E101" t="s">
        <v>52</v>
      </c>
    </row>
    <row r="102" spans="2:6" ht="12.75">
      <c r="B102" t="s">
        <v>46</v>
      </c>
      <c r="C102" t="s">
        <v>153</v>
      </c>
      <c r="D102" s="4">
        <v>1</v>
      </c>
      <c r="E102" t="s">
        <v>52</v>
      </c>
      <c r="F102" t="s">
        <v>49</v>
      </c>
    </row>
    <row r="103" spans="1:6" ht="12.75">
      <c r="A103" t="s">
        <v>170</v>
      </c>
      <c r="B103" t="s">
        <v>46</v>
      </c>
      <c r="C103" t="s">
        <v>154</v>
      </c>
      <c r="D103" s="4">
        <v>1</v>
      </c>
      <c r="E103" t="s">
        <v>52</v>
      </c>
      <c r="F103" t="s">
        <v>54</v>
      </c>
    </row>
    <row r="104" spans="1:5" ht="12.75">
      <c r="A104" t="s">
        <v>174</v>
      </c>
      <c r="B104" t="s">
        <v>46</v>
      </c>
      <c r="C104" t="s">
        <v>155</v>
      </c>
      <c r="D104" s="4">
        <v>1</v>
      </c>
      <c r="E104" t="s">
        <v>59</v>
      </c>
    </row>
    <row r="105" spans="2:5" ht="12.75">
      <c r="B105" t="s">
        <v>46</v>
      </c>
      <c r="C105" t="s">
        <v>156</v>
      </c>
      <c r="D105" s="4">
        <v>1</v>
      </c>
      <c r="E105" t="s">
        <v>59</v>
      </c>
    </row>
    <row r="106" spans="2:5" ht="12.75">
      <c r="B106" t="s">
        <v>46</v>
      </c>
      <c r="C106" t="s">
        <v>157</v>
      </c>
      <c r="D106" s="4">
        <v>5</v>
      </c>
      <c r="E106" t="s">
        <v>52</v>
      </c>
    </row>
    <row r="107" spans="2:5" ht="12.75">
      <c r="B107" t="s">
        <v>46</v>
      </c>
      <c r="C107" t="s">
        <v>158</v>
      </c>
      <c r="D107" s="4">
        <v>1</v>
      </c>
      <c r="E107" t="s">
        <v>52</v>
      </c>
    </row>
    <row r="108" spans="2:5" ht="12.75">
      <c r="B108" t="s">
        <v>46</v>
      </c>
      <c r="C108" t="s">
        <v>159</v>
      </c>
      <c r="D108" s="4">
        <v>1</v>
      </c>
      <c r="E108" t="s">
        <v>52</v>
      </c>
    </row>
    <row r="109" spans="2:6" ht="12.75">
      <c r="B109" t="s">
        <v>46</v>
      </c>
      <c r="C109" t="s">
        <v>160</v>
      </c>
      <c r="D109" s="4">
        <v>1</v>
      </c>
      <c r="E109" t="s">
        <v>79</v>
      </c>
      <c r="F109" t="s">
        <v>49</v>
      </c>
    </row>
    <row r="110" spans="2:5" ht="12.75">
      <c r="B110" t="s">
        <v>46</v>
      </c>
      <c r="C110" t="s">
        <v>161</v>
      </c>
      <c r="D110" s="4">
        <v>1</v>
      </c>
      <c r="E110" t="s">
        <v>79</v>
      </c>
    </row>
    <row r="111" spans="1:5" ht="12.75">
      <c r="A111" t="s">
        <v>174</v>
      </c>
      <c r="B111" t="s">
        <v>46</v>
      </c>
      <c r="C111" t="s">
        <v>162</v>
      </c>
      <c r="D111" s="4">
        <v>1</v>
      </c>
      <c r="E111" t="s">
        <v>79</v>
      </c>
    </row>
    <row r="112" spans="2:5" ht="12.75">
      <c r="B112" t="s">
        <v>46</v>
      </c>
      <c r="C112" t="s">
        <v>163</v>
      </c>
      <c r="D112" s="4">
        <v>1</v>
      </c>
      <c r="E112" t="s">
        <v>79</v>
      </c>
    </row>
    <row r="113" spans="2:5" ht="12.75">
      <c r="B113" t="s">
        <v>46</v>
      </c>
      <c r="C113" t="s">
        <v>164</v>
      </c>
      <c r="D113" s="4">
        <v>1</v>
      </c>
      <c r="E113" t="s">
        <v>116</v>
      </c>
    </row>
    <row r="114" spans="2:6" ht="12.75">
      <c r="B114" t="s">
        <v>46</v>
      </c>
      <c r="C114" t="s">
        <v>165</v>
      </c>
      <c r="D114" s="4">
        <v>4</v>
      </c>
      <c r="E114" t="s">
        <v>52</v>
      </c>
      <c r="F114" t="s">
        <v>166</v>
      </c>
    </row>
    <row r="115" spans="2:5" ht="12.75">
      <c r="B115" t="s">
        <v>46</v>
      </c>
      <c r="C115" t="s">
        <v>181</v>
      </c>
      <c r="E115" t="s">
        <v>59</v>
      </c>
    </row>
    <row r="116" spans="1:5" ht="12.75">
      <c r="A116" t="s">
        <v>170</v>
      </c>
      <c r="B116" t="s">
        <v>46</v>
      </c>
      <c r="C116" t="s">
        <v>182</v>
      </c>
      <c r="E116" t="s">
        <v>59</v>
      </c>
    </row>
    <row r="117" spans="1:5" ht="12.75">
      <c r="A117" t="s">
        <v>170</v>
      </c>
      <c r="B117" t="s">
        <v>46</v>
      </c>
      <c r="C117" t="s">
        <v>183</v>
      </c>
      <c r="E117" t="s">
        <v>59</v>
      </c>
    </row>
    <row r="118" spans="2:5" ht="12.75">
      <c r="B118" t="s">
        <v>46</v>
      </c>
      <c r="C118" t="s">
        <v>184</v>
      </c>
      <c r="E118" t="s">
        <v>59</v>
      </c>
    </row>
    <row r="119" spans="2:5" ht="12.75">
      <c r="B119" t="s">
        <v>46</v>
      </c>
      <c r="C119" t="s">
        <v>185</v>
      </c>
      <c r="E119" t="s">
        <v>59</v>
      </c>
    </row>
    <row r="120" spans="2:5" ht="12.75">
      <c r="B120" t="s">
        <v>46</v>
      </c>
      <c r="C120" t="s">
        <v>239</v>
      </c>
      <c r="E120" t="s">
        <v>59</v>
      </c>
    </row>
    <row r="121" spans="2:5" ht="12.75">
      <c r="B121" t="s">
        <v>46</v>
      </c>
      <c r="C121" t="s">
        <v>240</v>
      </c>
      <c r="E121" t="s">
        <v>59</v>
      </c>
    </row>
    <row r="122" spans="2:5" ht="12.75">
      <c r="B122" t="s">
        <v>46</v>
      </c>
      <c r="C122" t="s">
        <v>189</v>
      </c>
      <c r="E122" t="s">
        <v>116</v>
      </c>
    </row>
    <row r="123" spans="2:3" ht="12.75">
      <c r="B123" t="s">
        <v>46</v>
      </c>
      <c r="C123" t="s">
        <v>221</v>
      </c>
    </row>
    <row r="124" spans="2:6" ht="12.75">
      <c r="B124" t="s">
        <v>46</v>
      </c>
      <c r="C124" t="s">
        <v>236</v>
      </c>
      <c r="E124" t="s">
        <v>59</v>
      </c>
      <c r="F124" t="s">
        <v>49</v>
      </c>
    </row>
    <row r="127" spans="3:5" ht="12.75">
      <c r="C127" t="s">
        <v>351</v>
      </c>
      <c r="E127" s="1" t="s">
        <v>241</v>
      </c>
    </row>
  </sheetData>
  <printOptions/>
  <pageMargins left="0.75" right="0.75" top="1" bottom="1" header="0.4921259845" footer="0.4921259845"/>
  <pageSetup fitToHeight="1" fitToWidth="1" horizontalDpi="600" verticalDpi="6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37">
      <selection activeCell="B60" sqref="B60"/>
    </sheetView>
  </sheetViews>
  <sheetFormatPr defaultColWidth="9.140625" defaultRowHeight="12.75"/>
  <sheetData>
    <row r="1" ht="12.75">
      <c r="A1" t="s">
        <v>246</v>
      </c>
    </row>
    <row r="2" spans="1:8" ht="12.75">
      <c r="A2" t="s">
        <v>247</v>
      </c>
      <c r="D2">
        <v>125</v>
      </c>
      <c r="E2" t="s">
        <v>2</v>
      </c>
      <c r="G2" t="s">
        <v>270</v>
      </c>
      <c r="H2" t="s">
        <v>273</v>
      </c>
    </row>
    <row r="3" spans="1:8" ht="12.75">
      <c r="A3" t="s">
        <v>248</v>
      </c>
      <c r="D3">
        <v>180</v>
      </c>
      <c r="E3" t="s">
        <v>2</v>
      </c>
      <c r="G3" t="s">
        <v>271</v>
      </c>
      <c r="H3" t="s">
        <v>272</v>
      </c>
    </row>
    <row r="4" spans="1:8" ht="12.75">
      <c r="A4" t="s">
        <v>269</v>
      </c>
      <c r="D4">
        <v>4</v>
      </c>
      <c r="E4" t="s">
        <v>2</v>
      </c>
      <c r="G4" t="s">
        <v>274</v>
      </c>
      <c r="H4">
        <v>12</v>
      </c>
    </row>
    <row r="5" spans="1:8" ht="12.75">
      <c r="A5" t="s">
        <v>314</v>
      </c>
      <c r="D5">
        <v>10</v>
      </c>
      <c r="E5" t="s">
        <v>2</v>
      </c>
      <c r="G5" t="s">
        <v>228</v>
      </c>
      <c r="H5" t="s">
        <v>284</v>
      </c>
    </row>
    <row r="6" spans="1:5" ht="12.75">
      <c r="A6" t="s">
        <v>278</v>
      </c>
      <c r="D6">
        <v>3.5</v>
      </c>
      <c r="E6" t="s">
        <v>2</v>
      </c>
    </row>
    <row r="7" spans="1:5" ht="12.75">
      <c r="A7" t="s">
        <v>228</v>
      </c>
      <c r="D7">
        <v>35</v>
      </c>
      <c r="E7" t="s">
        <v>2</v>
      </c>
    </row>
    <row r="8" spans="1:5" ht="12.75">
      <c r="A8" t="s">
        <v>194</v>
      </c>
      <c r="D8">
        <v>37</v>
      </c>
      <c r="E8" t="s">
        <v>2</v>
      </c>
    </row>
    <row r="9" spans="1:5" ht="12.75">
      <c r="A9" t="s">
        <v>345</v>
      </c>
      <c r="D9">
        <v>200</v>
      </c>
      <c r="E9" t="s">
        <v>2</v>
      </c>
    </row>
    <row r="10" spans="1:5" ht="12.75">
      <c r="A10" t="s">
        <v>249</v>
      </c>
      <c r="D10">
        <v>190</v>
      </c>
      <c r="E10" t="s">
        <v>2</v>
      </c>
    </row>
    <row r="11" spans="1:5" ht="12.75">
      <c r="A11" t="s">
        <v>250</v>
      </c>
      <c r="D11">
        <v>100</v>
      </c>
      <c r="E11" t="s">
        <v>2</v>
      </c>
    </row>
    <row r="12" spans="1:5" ht="12.75">
      <c r="A12" t="s">
        <v>251</v>
      </c>
      <c r="D12">
        <v>25</v>
      </c>
      <c r="E12" t="s">
        <v>2</v>
      </c>
    </row>
    <row r="13" spans="1:5" ht="12.75">
      <c r="A13" t="s">
        <v>252</v>
      </c>
      <c r="D13">
        <v>30</v>
      </c>
      <c r="E13" t="s">
        <v>2</v>
      </c>
    </row>
    <row r="14" spans="1:5" ht="12.75">
      <c r="A14" t="s">
        <v>253</v>
      </c>
      <c r="D14" t="s">
        <v>275</v>
      </c>
      <c r="E14" t="s">
        <v>2</v>
      </c>
    </row>
    <row r="15" spans="1:5" ht="12.75">
      <c r="A15" t="s">
        <v>277</v>
      </c>
      <c r="D15" t="s">
        <v>276</v>
      </c>
      <c r="E15" t="s">
        <v>2</v>
      </c>
    </row>
    <row r="16" spans="1:5" ht="12.75">
      <c r="A16" t="s">
        <v>254</v>
      </c>
      <c r="D16">
        <v>3</v>
      </c>
      <c r="E16" t="s">
        <v>2</v>
      </c>
    </row>
    <row r="17" spans="1:5" ht="12.75">
      <c r="A17" t="s">
        <v>255</v>
      </c>
      <c r="D17">
        <v>25</v>
      </c>
      <c r="E17" t="s">
        <v>2</v>
      </c>
    </row>
    <row r="18" spans="1:5" ht="12.75">
      <c r="A18" t="s">
        <v>256</v>
      </c>
      <c r="D18">
        <v>5</v>
      </c>
      <c r="E18" t="s">
        <v>2</v>
      </c>
    </row>
    <row r="19" spans="1:5" ht="12.75">
      <c r="A19" t="s">
        <v>257</v>
      </c>
      <c r="D19">
        <v>7</v>
      </c>
      <c r="E19" t="s">
        <v>2</v>
      </c>
    </row>
    <row r="20" spans="1:5" ht="12.75">
      <c r="A20" t="s">
        <v>228</v>
      </c>
      <c r="D20">
        <v>35</v>
      </c>
      <c r="E20" t="s">
        <v>2</v>
      </c>
    </row>
    <row r="21" spans="1:5" ht="12.75">
      <c r="A21" t="s">
        <v>258</v>
      </c>
      <c r="D21">
        <v>10</v>
      </c>
      <c r="E21" t="s">
        <v>2</v>
      </c>
    </row>
    <row r="22" spans="1:5" ht="12.75">
      <c r="A22" t="s">
        <v>259</v>
      </c>
      <c r="D22">
        <v>241</v>
      </c>
      <c r="E22" t="s">
        <v>2</v>
      </c>
    </row>
    <row r="23" spans="1:5" ht="12.75">
      <c r="A23" t="s">
        <v>260</v>
      </c>
      <c r="D23">
        <v>27</v>
      </c>
      <c r="E23" t="s">
        <v>2</v>
      </c>
    </row>
    <row r="24" spans="1:5" ht="12.75">
      <c r="A24" t="s">
        <v>280</v>
      </c>
      <c r="D24">
        <v>6</v>
      </c>
      <c r="E24" t="s">
        <v>2</v>
      </c>
    </row>
    <row r="25" spans="1:5" ht="12.75">
      <c r="A25" t="s">
        <v>261</v>
      </c>
      <c r="D25">
        <v>7.5</v>
      </c>
      <c r="E25" t="s">
        <v>2</v>
      </c>
    </row>
    <row r="26" spans="1:5" ht="12.75">
      <c r="A26" t="s">
        <v>262</v>
      </c>
      <c r="D26">
        <v>90</v>
      </c>
      <c r="E26" t="s">
        <v>2</v>
      </c>
    </row>
    <row r="27" spans="1:5" ht="12.75">
      <c r="A27" t="s">
        <v>263</v>
      </c>
      <c r="D27">
        <v>20</v>
      </c>
      <c r="E27" t="s">
        <v>2</v>
      </c>
    </row>
    <row r="28" spans="1:5" ht="12.75">
      <c r="A28" t="s">
        <v>279</v>
      </c>
      <c r="D28">
        <v>2</v>
      </c>
      <c r="E28" t="s">
        <v>2</v>
      </c>
    </row>
    <row r="29" spans="1:5" ht="12.75">
      <c r="A29" t="s">
        <v>281</v>
      </c>
      <c r="D29">
        <v>190</v>
      </c>
      <c r="E29" t="s">
        <v>2</v>
      </c>
    </row>
    <row r="30" spans="1:5" ht="12.75">
      <c r="A30" t="s">
        <v>282</v>
      </c>
      <c r="D30">
        <v>120</v>
      </c>
      <c r="E30" t="s">
        <v>2</v>
      </c>
    </row>
    <row r="31" spans="1:5" ht="12.75">
      <c r="A31" t="s">
        <v>283</v>
      </c>
      <c r="D31">
        <v>50</v>
      </c>
      <c r="E31" t="s">
        <v>2</v>
      </c>
    </row>
    <row r="32" spans="1:5" ht="12.75">
      <c r="A32" t="s">
        <v>285</v>
      </c>
      <c r="D32">
        <v>20</v>
      </c>
      <c r="E32" t="s">
        <v>2</v>
      </c>
    </row>
    <row r="33" spans="1:5" ht="12.75">
      <c r="A33" t="s">
        <v>298</v>
      </c>
      <c r="D33">
        <v>120</v>
      </c>
      <c r="E33" t="s">
        <v>2</v>
      </c>
    </row>
    <row r="34" spans="1:5" ht="12.75">
      <c r="A34" t="s">
        <v>286</v>
      </c>
      <c r="D34">
        <v>5</v>
      </c>
      <c r="E34" t="s">
        <v>2</v>
      </c>
    </row>
    <row r="35" spans="1:5" ht="12.75">
      <c r="A35" t="s">
        <v>287</v>
      </c>
      <c r="D35">
        <v>10.5</v>
      </c>
      <c r="E35" t="s">
        <v>2</v>
      </c>
    </row>
    <row r="36" spans="1:5" ht="12.75">
      <c r="A36" t="s">
        <v>331</v>
      </c>
      <c r="D36">
        <v>20</v>
      </c>
      <c r="E36" t="s">
        <v>2</v>
      </c>
    </row>
    <row r="37" spans="1:5" ht="12.75">
      <c r="A37" t="s">
        <v>288</v>
      </c>
      <c r="D37">
        <v>120</v>
      </c>
      <c r="E37" t="s">
        <v>2</v>
      </c>
    </row>
    <row r="38" spans="1:5" ht="12.75">
      <c r="A38" t="s">
        <v>289</v>
      </c>
      <c r="D38">
        <v>10</v>
      </c>
      <c r="E38" t="s">
        <v>2</v>
      </c>
    </row>
    <row r="39" spans="1:5" ht="12.75">
      <c r="A39" t="s">
        <v>290</v>
      </c>
      <c r="D39">
        <v>10</v>
      </c>
      <c r="E39" t="s">
        <v>2</v>
      </c>
    </row>
    <row r="40" spans="1:5" ht="12.75">
      <c r="A40" t="s">
        <v>291</v>
      </c>
      <c r="D40">
        <v>25</v>
      </c>
      <c r="E40" t="s">
        <v>2</v>
      </c>
    </row>
    <row r="41" spans="1:5" ht="12.75">
      <c r="A41" t="s">
        <v>292</v>
      </c>
      <c r="D41">
        <v>100</v>
      </c>
      <c r="E41" t="s">
        <v>2</v>
      </c>
    </row>
    <row r="42" spans="1:5" ht="12.75">
      <c r="A42" t="s">
        <v>293</v>
      </c>
      <c r="D42">
        <v>15</v>
      </c>
      <c r="E42" t="s">
        <v>2</v>
      </c>
    </row>
    <row r="43" spans="1:5" ht="12.75">
      <c r="A43" t="s">
        <v>332</v>
      </c>
      <c r="D43">
        <v>100</v>
      </c>
      <c r="E43" t="s">
        <v>2</v>
      </c>
    </row>
    <row r="44" spans="1:5" ht="12.75">
      <c r="A44" t="s">
        <v>228</v>
      </c>
      <c r="D44">
        <v>130</v>
      </c>
      <c r="E44" t="s">
        <v>2</v>
      </c>
    </row>
    <row r="45" spans="1:5" ht="12.75">
      <c r="A45" t="s">
        <v>294</v>
      </c>
      <c r="D45">
        <v>55</v>
      </c>
      <c r="E45" t="s">
        <v>2</v>
      </c>
    </row>
    <row r="46" spans="1:5" ht="12.75">
      <c r="A46" t="s">
        <v>316</v>
      </c>
      <c r="D46">
        <v>1000</v>
      </c>
      <c r="E46" t="s">
        <v>2</v>
      </c>
    </row>
    <row r="47" spans="1:5" ht="12.75">
      <c r="A47" t="s">
        <v>315</v>
      </c>
      <c r="D47">
        <v>32</v>
      </c>
      <c r="E47" t="s">
        <v>2</v>
      </c>
    </row>
    <row r="53" spans="1:5" ht="12.75">
      <c r="A53" t="s">
        <v>299</v>
      </c>
      <c r="D53">
        <v>40</v>
      </c>
      <c r="E53" t="s">
        <v>3</v>
      </c>
    </row>
    <row r="54" spans="1:5" ht="12.75">
      <c r="A54" t="s">
        <v>295</v>
      </c>
      <c r="D54">
        <v>160</v>
      </c>
      <c r="E54" t="s">
        <v>3</v>
      </c>
    </row>
    <row r="55" spans="1:5" ht="12.75">
      <c r="A55" t="s">
        <v>333</v>
      </c>
      <c r="D55">
        <v>140</v>
      </c>
      <c r="E55" t="s">
        <v>3</v>
      </c>
    </row>
    <row r="56" spans="1:5" ht="12.75">
      <c r="A56" t="s">
        <v>286</v>
      </c>
      <c r="D56">
        <v>6</v>
      </c>
      <c r="E56" t="s">
        <v>3</v>
      </c>
    </row>
    <row r="57" spans="1:5" ht="12.75">
      <c r="A57" t="s">
        <v>301</v>
      </c>
      <c r="D57">
        <v>6</v>
      </c>
      <c r="E57" t="s">
        <v>3</v>
      </c>
    </row>
    <row r="58" spans="1:5" ht="12.75">
      <c r="A58" t="s">
        <v>28</v>
      </c>
      <c r="D58">
        <v>50</v>
      </c>
      <c r="E58" t="s">
        <v>3</v>
      </c>
    </row>
    <row r="59" spans="1:5" ht="12.75">
      <c r="A59" t="s">
        <v>296</v>
      </c>
      <c r="D59">
        <v>15</v>
      </c>
      <c r="E59" t="s">
        <v>3</v>
      </c>
    </row>
    <row r="60" spans="1:5" ht="12.75">
      <c r="A60" t="s">
        <v>300</v>
      </c>
      <c r="D60" t="s">
        <v>297</v>
      </c>
      <c r="E60" t="s">
        <v>3</v>
      </c>
    </row>
    <row r="63" spans="1:5" ht="12.75">
      <c r="A63" t="s">
        <v>302</v>
      </c>
      <c r="D63">
        <v>17.5</v>
      </c>
      <c r="E63" t="s">
        <v>303</v>
      </c>
    </row>
    <row r="64" spans="1:5" ht="12.75">
      <c r="A64" t="s">
        <v>304</v>
      </c>
      <c r="D64">
        <v>1.5</v>
      </c>
      <c r="E64" t="s">
        <v>303</v>
      </c>
    </row>
    <row r="65" spans="1:5" ht="12.75">
      <c r="A65" t="s">
        <v>305</v>
      </c>
      <c r="D65">
        <v>30</v>
      </c>
      <c r="E65" t="s">
        <v>303</v>
      </c>
    </row>
    <row r="66" spans="1:5" ht="12.75">
      <c r="A66" t="s">
        <v>334</v>
      </c>
      <c r="D66">
        <v>40</v>
      </c>
      <c r="E66" t="s">
        <v>303</v>
      </c>
    </row>
    <row r="67" spans="1:5" ht="12.75">
      <c r="A67" t="s">
        <v>306</v>
      </c>
      <c r="D67">
        <v>90</v>
      </c>
      <c r="E67" t="s">
        <v>0</v>
      </c>
    </row>
    <row r="68" spans="1:5" ht="12.75">
      <c r="A68" t="s">
        <v>307</v>
      </c>
      <c r="D68">
        <v>5</v>
      </c>
      <c r="E68" t="s">
        <v>0</v>
      </c>
    </row>
    <row r="69" spans="1:5" ht="12.75">
      <c r="A69" t="s">
        <v>286</v>
      </c>
      <c r="D69">
        <v>1.25</v>
      </c>
      <c r="E69" t="s">
        <v>303</v>
      </c>
    </row>
    <row r="70" spans="1:5" ht="12.75">
      <c r="A70" t="s">
        <v>309</v>
      </c>
      <c r="D70">
        <v>11</v>
      </c>
      <c r="E70" t="s">
        <v>303</v>
      </c>
    </row>
    <row r="71" spans="1:5" ht="12.75">
      <c r="A71" t="s">
        <v>310</v>
      </c>
      <c r="D71">
        <v>17.5</v>
      </c>
      <c r="E71" t="s">
        <v>0</v>
      </c>
    </row>
    <row r="75" spans="1:5" ht="12.75">
      <c r="A75" t="s">
        <v>311</v>
      </c>
      <c r="D75">
        <v>50</v>
      </c>
      <c r="E75" t="s">
        <v>2</v>
      </c>
    </row>
    <row r="76" spans="1:5" ht="12.75">
      <c r="A76" t="s">
        <v>312</v>
      </c>
      <c r="D76">
        <v>238</v>
      </c>
      <c r="E76" t="s">
        <v>2</v>
      </c>
    </row>
    <row r="77" spans="1:5" ht="12.75">
      <c r="A77" t="s">
        <v>313</v>
      </c>
      <c r="D77">
        <v>10</v>
      </c>
      <c r="E77" t="s">
        <v>2</v>
      </c>
    </row>
    <row r="78" spans="1:5" ht="12.75">
      <c r="A78" t="s">
        <v>317</v>
      </c>
      <c r="D78">
        <v>120</v>
      </c>
      <c r="E78" t="s">
        <v>2</v>
      </c>
    </row>
    <row r="79" spans="1:5" ht="12.75">
      <c r="A79" t="s">
        <v>318</v>
      </c>
      <c r="D79">
        <v>37</v>
      </c>
      <c r="E79" t="s">
        <v>2</v>
      </c>
    </row>
    <row r="80" spans="1:5" ht="12.75">
      <c r="A80" t="s">
        <v>319</v>
      </c>
      <c r="D80">
        <v>10</v>
      </c>
      <c r="E80" t="s">
        <v>2</v>
      </c>
    </row>
    <row r="81" spans="1:5" ht="12.75">
      <c r="A81" t="s">
        <v>320</v>
      </c>
      <c r="D81">
        <v>15</v>
      </c>
      <c r="E81" t="s">
        <v>2</v>
      </c>
    </row>
    <row r="82" spans="1:5" ht="12.75">
      <c r="A82" t="s">
        <v>321</v>
      </c>
      <c r="D82">
        <v>73</v>
      </c>
      <c r="E82" t="s">
        <v>2</v>
      </c>
    </row>
    <row r="83" spans="1:5" ht="12.75">
      <c r="A83" t="s">
        <v>322</v>
      </c>
      <c r="D83">
        <v>261</v>
      </c>
      <c r="E83" t="s">
        <v>2</v>
      </c>
    </row>
    <row r="84" spans="1:5" ht="12.75">
      <c r="A84" t="s">
        <v>323</v>
      </c>
      <c r="D84">
        <v>48</v>
      </c>
      <c r="E84" t="s">
        <v>2</v>
      </c>
    </row>
    <row r="85" spans="1:5" ht="12.75">
      <c r="A85" t="s">
        <v>335</v>
      </c>
      <c r="D85">
        <v>145</v>
      </c>
      <c r="E85" t="s">
        <v>2</v>
      </c>
    </row>
    <row r="86" spans="1:5" ht="12.75">
      <c r="A86" t="s">
        <v>324</v>
      </c>
      <c r="D86">
        <v>11</v>
      </c>
      <c r="E86" t="s">
        <v>2</v>
      </c>
    </row>
    <row r="87" spans="1:5" ht="12.75">
      <c r="A87" t="s">
        <v>325</v>
      </c>
      <c r="D87">
        <v>40</v>
      </c>
      <c r="E87" t="s">
        <v>2</v>
      </c>
    </row>
    <row r="88" spans="1:5" ht="12.75">
      <c r="A88" t="s">
        <v>326</v>
      </c>
      <c r="D88">
        <v>155</v>
      </c>
      <c r="E88" t="s">
        <v>2</v>
      </c>
    </row>
    <row r="89" spans="1:5" ht="12.75">
      <c r="A89" t="s">
        <v>327</v>
      </c>
      <c r="D89">
        <v>19</v>
      </c>
      <c r="E89" t="s">
        <v>2</v>
      </c>
    </row>
    <row r="90" spans="1:5" ht="12.75">
      <c r="A90" t="s">
        <v>342</v>
      </c>
      <c r="D90">
        <v>125</v>
      </c>
      <c r="E90" t="s">
        <v>2</v>
      </c>
    </row>
    <row r="91" spans="1:5" ht="12.75">
      <c r="A91" t="s">
        <v>328</v>
      </c>
      <c r="D91">
        <v>10</v>
      </c>
      <c r="E91" t="s">
        <v>2</v>
      </c>
    </row>
    <row r="92" spans="1:5" ht="12.75">
      <c r="A92" t="s">
        <v>329</v>
      </c>
      <c r="D92">
        <v>20</v>
      </c>
      <c r="E92" t="s">
        <v>2</v>
      </c>
    </row>
    <row r="93" spans="1:5" ht="12.75">
      <c r="A93" t="s">
        <v>330</v>
      </c>
      <c r="D93">
        <v>150</v>
      </c>
      <c r="E93" t="s">
        <v>2</v>
      </c>
    </row>
    <row r="94" spans="1:5" ht="12.75">
      <c r="A94" t="s">
        <v>341</v>
      </c>
      <c r="D94">
        <v>180</v>
      </c>
      <c r="E94" t="s">
        <v>2</v>
      </c>
    </row>
    <row r="96" spans="1:5" ht="12.75">
      <c r="A96" t="s">
        <v>336</v>
      </c>
      <c r="D96">
        <v>3.5</v>
      </c>
      <c r="E96" t="s">
        <v>2</v>
      </c>
    </row>
    <row r="97" spans="1:5" ht="12.75">
      <c r="A97" t="s">
        <v>337</v>
      </c>
      <c r="D97">
        <v>25</v>
      </c>
      <c r="E97" t="s">
        <v>2</v>
      </c>
    </row>
    <row r="98" spans="1:5" ht="12.75">
      <c r="A98" t="s">
        <v>338</v>
      </c>
      <c r="D98">
        <v>180</v>
      </c>
      <c r="E98" t="s">
        <v>2</v>
      </c>
    </row>
    <row r="99" spans="1:5" ht="12.75">
      <c r="A99" t="s">
        <v>339</v>
      </c>
      <c r="D99">
        <v>37</v>
      </c>
      <c r="E99" t="s">
        <v>2</v>
      </c>
    </row>
    <row r="100" spans="1:5" ht="12.75">
      <c r="A100" t="s">
        <v>340</v>
      </c>
      <c r="D100">
        <v>50</v>
      </c>
      <c r="E100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1">
      <selection activeCell="A1" sqref="A1"/>
    </sheetView>
  </sheetViews>
  <sheetFormatPr defaultColWidth="9.140625" defaultRowHeight="12.75"/>
  <cols>
    <col min="2" max="2" width="14.57421875" style="0" customWidth="1"/>
    <col min="3" max="3" width="14.140625" style="0" customWidth="1"/>
    <col min="4" max="4" width="31.57421875" style="0" customWidth="1"/>
  </cols>
  <sheetData>
    <row r="1" spans="2:8" ht="12.75">
      <c r="B1" s="5">
        <v>38022</v>
      </c>
      <c r="G1" t="s">
        <v>2</v>
      </c>
      <c r="H1" t="s">
        <v>0</v>
      </c>
    </row>
    <row r="2" spans="1:4" ht="12.75">
      <c r="A2">
        <v>0</v>
      </c>
      <c r="B2" s="5">
        <f>+B1+A2</f>
        <v>38022</v>
      </c>
      <c r="C2" s="2">
        <v>0.5</v>
      </c>
      <c r="D2" t="s">
        <v>18</v>
      </c>
    </row>
    <row r="3" spans="2:4" ht="12.75">
      <c r="B3" s="5">
        <f>+B2+A3</f>
        <v>38022</v>
      </c>
      <c r="C3" s="2">
        <v>0.7083333333333334</v>
      </c>
      <c r="D3" t="s">
        <v>20</v>
      </c>
    </row>
    <row r="4" spans="2:4" ht="12.75">
      <c r="B4" s="5">
        <f aca="true" t="shared" si="0" ref="B4:B67">+B3+A4</f>
        <v>38022</v>
      </c>
      <c r="C4" s="2">
        <v>0.7604166666666666</v>
      </c>
      <c r="D4" t="s">
        <v>19</v>
      </c>
    </row>
    <row r="5" spans="2:4" ht="12.75">
      <c r="B5" s="5">
        <f t="shared" si="0"/>
        <v>38022</v>
      </c>
      <c r="C5" s="2">
        <v>0.8298611111111112</v>
      </c>
      <c r="D5" t="s">
        <v>14</v>
      </c>
    </row>
    <row r="6" spans="2:4" ht="12.75">
      <c r="B6" s="5">
        <f t="shared" si="0"/>
        <v>38022</v>
      </c>
      <c r="C6" s="2">
        <v>0.9375</v>
      </c>
      <c r="D6" t="s">
        <v>15</v>
      </c>
    </row>
    <row r="7" spans="1:4" ht="12.75">
      <c r="A7">
        <v>1</v>
      </c>
      <c r="B7" s="5">
        <f t="shared" si="0"/>
        <v>38023</v>
      </c>
      <c r="C7" s="2">
        <v>0.0763888888888889</v>
      </c>
      <c r="D7" t="s">
        <v>16</v>
      </c>
    </row>
    <row r="8" spans="2:4" ht="12.75">
      <c r="B8" s="5">
        <f t="shared" si="0"/>
        <v>38023</v>
      </c>
      <c r="C8" s="2">
        <v>0.2951388888888889</v>
      </c>
      <c r="D8" t="s">
        <v>17</v>
      </c>
    </row>
    <row r="9" ht="12.75">
      <c r="B9" s="5">
        <f t="shared" si="0"/>
        <v>38023</v>
      </c>
    </row>
    <row r="10" spans="2:7" ht="12.75">
      <c r="B10" s="5">
        <f t="shared" si="0"/>
        <v>38023</v>
      </c>
      <c r="C10" s="2"/>
      <c r="D10" t="s">
        <v>213</v>
      </c>
      <c r="E10" t="s">
        <v>222</v>
      </c>
      <c r="G10">
        <f>2*125</f>
        <v>250</v>
      </c>
    </row>
    <row r="11" spans="2:4" ht="12.75">
      <c r="B11" s="5">
        <f t="shared" si="0"/>
        <v>38023</v>
      </c>
      <c r="D11" t="s">
        <v>219</v>
      </c>
    </row>
    <row r="12" spans="2:4" ht="12.75">
      <c r="B12" s="5">
        <f t="shared" si="0"/>
        <v>38023</v>
      </c>
      <c r="D12" t="s">
        <v>224</v>
      </c>
    </row>
    <row r="13" ht="12.75">
      <c r="B13" s="5">
        <f t="shared" si="0"/>
        <v>38023</v>
      </c>
    </row>
    <row r="14" spans="1:7" ht="12.75">
      <c r="A14">
        <v>1</v>
      </c>
      <c r="B14" s="5">
        <f t="shared" si="0"/>
        <v>38024</v>
      </c>
      <c r="C14">
        <v>8</v>
      </c>
      <c r="D14" t="s">
        <v>191</v>
      </c>
      <c r="E14" t="s">
        <v>223</v>
      </c>
      <c r="G14">
        <f>2*216</f>
        <v>432</v>
      </c>
    </row>
    <row r="15" spans="2:4" ht="12.75">
      <c r="B15" s="5">
        <f t="shared" si="0"/>
        <v>38024</v>
      </c>
      <c r="D15" t="s">
        <v>194</v>
      </c>
    </row>
    <row r="16" ht="12.75">
      <c r="B16" s="5">
        <f t="shared" si="0"/>
        <v>38024</v>
      </c>
    </row>
    <row r="17" spans="1:4" ht="12.75">
      <c r="A17">
        <v>1</v>
      </c>
      <c r="B17" s="5">
        <f t="shared" si="0"/>
        <v>38025</v>
      </c>
      <c r="D17" t="s">
        <v>195</v>
      </c>
    </row>
    <row r="18" spans="2:4" ht="12.75">
      <c r="B18" s="5"/>
      <c r="D18" t="s">
        <v>225</v>
      </c>
    </row>
    <row r="19" ht="12.75">
      <c r="B19" s="5">
        <f>+B17+A19</f>
        <v>38025</v>
      </c>
    </row>
    <row r="20" spans="1:4" ht="12.75">
      <c r="A20">
        <v>1</v>
      </c>
      <c r="B20" s="5">
        <f t="shared" si="0"/>
        <v>38026</v>
      </c>
      <c r="D20" t="s">
        <v>196</v>
      </c>
    </row>
    <row r="21" ht="12.75">
      <c r="B21" s="5">
        <f t="shared" si="0"/>
        <v>38026</v>
      </c>
    </row>
    <row r="22" spans="2:4" ht="12.75">
      <c r="B22" s="5">
        <f t="shared" si="0"/>
        <v>38026</v>
      </c>
      <c r="C22" s="2">
        <v>0.9166666666666666</v>
      </c>
      <c r="D22" t="s">
        <v>191</v>
      </c>
    </row>
    <row r="23" spans="1:7" ht="12.75">
      <c r="A23">
        <v>1</v>
      </c>
      <c r="B23" s="5">
        <f t="shared" si="0"/>
        <v>38027</v>
      </c>
      <c r="C23" s="2">
        <v>0.25</v>
      </c>
      <c r="D23" t="s">
        <v>193</v>
      </c>
      <c r="G23">
        <f>2*197</f>
        <v>394</v>
      </c>
    </row>
    <row r="24" spans="2:7" ht="12.75">
      <c r="B24" s="5">
        <f t="shared" si="0"/>
        <v>38027</v>
      </c>
      <c r="D24" t="s">
        <v>192</v>
      </c>
      <c r="G24">
        <v>80</v>
      </c>
    </row>
    <row r="25" spans="2:7" ht="12.75">
      <c r="B25" s="5">
        <f t="shared" si="0"/>
        <v>38027</v>
      </c>
      <c r="D25" t="s">
        <v>197</v>
      </c>
      <c r="G25">
        <v>200</v>
      </c>
    </row>
    <row r="26" spans="2:4" ht="12.75">
      <c r="B26" s="5">
        <f t="shared" si="0"/>
        <v>38027</v>
      </c>
      <c r="D26" t="s">
        <v>198</v>
      </c>
    </row>
    <row r="27" ht="12.75">
      <c r="B27" s="5">
        <f t="shared" si="0"/>
        <v>38027</v>
      </c>
    </row>
    <row r="28" spans="1:7" ht="12.75">
      <c r="A28">
        <v>1</v>
      </c>
      <c r="B28" s="5">
        <f t="shared" si="0"/>
        <v>38028</v>
      </c>
      <c r="C28">
        <v>9</v>
      </c>
      <c r="D28" t="s">
        <v>199</v>
      </c>
      <c r="E28" t="s">
        <v>223</v>
      </c>
      <c r="G28">
        <f>2*241</f>
        <v>482</v>
      </c>
    </row>
    <row r="29" spans="2:7" ht="12.75">
      <c r="B29" s="5">
        <f t="shared" si="0"/>
        <v>38028</v>
      </c>
      <c r="D29" t="s">
        <v>200</v>
      </c>
      <c r="E29" t="s">
        <v>226</v>
      </c>
      <c r="G29">
        <v>240</v>
      </c>
    </row>
    <row r="30" spans="2:7" ht="12.75">
      <c r="B30" s="5">
        <f t="shared" si="0"/>
        <v>38028</v>
      </c>
      <c r="C30">
        <v>2</v>
      </c>
      <c r="D30" t="s">
        <v>201</v>
      </c>
      <c r="G30">
        <f>2*40</f>
        <v>80</v>
      </c>
    </row>
    <row r="31" spans="2:7" ht="12.75">
      <c r="B31" s="5">
        <f>+B30+A31</f>
        <v>38028</v>
      </c>
      <c r="D31" t="s">
        <v>227</v>
      </c>
      <c r="G31">
        <v>100</v>
      </c>
    </row>
    <row r="32" spans="1:7" ht="12.75">
      <c r="A32">
        <v>1</v>
      </c>
      <c r="B32" s="5">
        <f>+B31+A32</f>
        <v>38029</v>
      </c>
      <c r="D32" t="s">
        <v>202</v>
      </c>
      <c r="G32" t="s">
        <v>174</v>
      </c>
    </row>
    <row r="33" spans="1:7" ht="12.75">
      <c r="A33">
        <v>1</v>
      </c>
      <c r="B33" s="5">
        <f t="shared" si="0"/>
        <v>38030</v>
      </c>
      <c r="C33">
        <v>1.5</v>
      </c>
      <c r="D33" t="s">
        <v>203</v>
      </c>
      <c r="G33">
        <f>2*30</f>
        <v>60</v>
      </c>
    </row>
    <row r="34" spans="2:7" ht="12.75">
      <c r="B34" s="5">
        <f t="shared" si="0"/>
        <v>38030</v>
      </c>
      <c r="D34" t="s">
        <v>204</v>
      </c>
      <c r="G34">
        <v>340</v>
      </c>
    </row>
    <row r="35" spans="1:2" ht="12.75">
      <c r="A35">
        <v>1</v>
      </c>
      <c r="B35" s="5">
        <f t="shared" si="0"/>
        <v>38031</v>
      </c>
    </row>
    <row r="36" spans="1:2" ht="12.75">
      <c r="A36">
        <v>1</v>
      </c>
      <c r="B36" s="5">
        <f t="shared" si="0"/>
        <v>38032</v>
      </c>
    </row>
    <row r="37" spans="2:4" ht="12.75">
      <c r="B37" s="5">
        <f t="shared" si="0"/>
        <v>38032</v>
      </c>
      <c r="D37" t="s">
        <v>205</v>
      </c>
    </row>
    <row r="38" spans="2:7" ht="12.75">
      <c r="B38" s="5">
        <f t="shared" si="0"/>
        <v>38032</v>
      </c>
      <c r="D38" t="s">
        <v>29</v>
      </c>
      <c r="G38">
        <f>2*40</f>
        <v>80</v>
      </c>
    </row>
    <row r="39" spans="1:7" ht="12.75">
      <c r="A39">
        <v>1</v>
      </c>
      <c r="B39" s="5">
        <f t="shared" si="0"/>
        <v>38033</v>
      </c>
      <c r="C39" t="s">
        <v>207</v>
      </c>
      <c r="D39" t="s">
        <v>206</v>
      </c>
      <c r="G39">
        <v>200</v>
      </c>
    </row>
    <row r="40" spans="2:7" ht="12.75">
      <c r="B40" s="5"/>
      <c r="G40">
        <v>100</v>
      </c>
    </row>
    <row r="41" spans="2:4" ht="12.75">
      <c r="B41" s="5">
        <f>+B39+A41</f>
        <v>38033</v>
      </c>
      <c r="D41" t="s">
        <v>30</v>
      </c>
    </row>
    <row r="42" spans="2:8" ht="12.75">
      <c r="B42" s="5">
        <f t="shared" si="0"/>
        <v>38033</v>
      </c>
      <c r="D42" t="s">
        <v>27</v>
      </c>
      <c r="H42">
        <f>2*4</f>
        <v>8</v>
      </c>
    </row>
    <row r="43" spans="2:8" ht="12.75">
      <c r="B43" s="5"/>
      <c r="H43">
        <v>15</v>
      </c>
    </row>
    <row r="44" spans="1:8" ht="12.75">
      <c r="A44">
        <v>1</v>
      </c>
      <c r="B44" s="5">
        <f>+B42+A44</f>
        <v>38034</v>
      </c>
      <c r="D44" t="s">
        <v>28</v>
      </c>
      <c r="H44">
        <v>35</v>
      </c>
    </row>
    <row r="45" spans="2:8" ht="12.75">
      <c r="B45" s="5">
        <f t="shared" si="0"/>
        <v>38034</v>
      </c>
      <c r="D45" t="s">
        <v>31</v>
      </c>
      <c r="H45">
        <v>20</v>
      </c>
    </row>
    <row r="46" spans="2:4" ht="12.75">
      <c r="B46" s="5">
        <f t="shared" si="0"/>
        <v>38034</v>
      </c>
      <c r="D46" t="s">
        <v>32</v>
      </c>
    </row>
    <row r="47" spans="1:8" ht="12.75">
      <c r="A47">
        <v>1</v>
      </c>
      <c r="B47" s="5">
        <f t="shared" si="0"/>
        <v>38035</v>
      </c>
      <c r="D47" t="s">
        <v>33</v>
      </c>
      <c r="H47">
        <v>120</v>
      </c>
    </row>
    <row r="48" spans="1:2" ht="12.75">
      <c r="A48">
        <v>1</v>
      </c>
      <c r="B48" s="5">
        <f t="shared" si="0"/>
        <v>38036</v>
      </c>
    </row>
    <row r="49" ht="12.75">
      <c r="B49" s="5">
        <f t="shared" si="0"/>
        <v>38036</v>
      </c>
    </row>
    <row r="50" spans="1:8" ht="12.75">
      <c r="A50">
        <v>1</v>
      </c>
      <c r="B50" s="5">
        <f t="shared" si="0"/>
        <v>38037</v>
      </c>
      <c r="D50" t="s">
        <v>34</v>
      </c>
      <c r="H50">
        <f>2*5</f>
        <v>10</v>
      </c>
    </row>
    <row r="51" spans="2:8" ht="12.75">
      <c r="B51" s="5">
        <f t="shared" si="0"/>
        <v>38037</v>
      </c>
      <c r="D51" t="s">
        <v>35</v>
      </c>
      <c r="H51">
        <f>2*9</f>
        <v>18</v>
      </c>
    </row>
    <row r="52" spans="1:8" ht="12.75">
      <c r="A52">
        <v>1</v>
      </c>
      <c r="B52" s="5">
        <f t="shared" si="0"/>
        <v>38038</v>
      </c>
      <c r="D52" t="s">
        <v>36</v>
      </c>
      <c r="E52" t="s">
        <v>38</v>
      </c>
      <c r="F52" t="s">
        <v>37</v>
      </c>
      <c r="H52">
        <f>2*30</f>
        <v>60</v>
      </c>
    </row>
    <row r="53" spans="1:8" ht="12.75">
      <c r="A53">
        <v>1</v>
      </c>
      <c r="B53" s="5">
        <f t="shared" si="0"/>
        <v>38039</v>
      </c>
      <c r="D53" t="s">
        <v>39</v>
      </c>
      <c r="H53">
        <f>2*20</f>
        <v>40</v>
      </c>
    </row>
    <row r="54" spans="2:8" ht="12.75">
      <c r="B54" s="5">
        <f t="shared" si="0"/>
        <v>38039</v>
      </c>
      <c r="D54" t="s">
        <v>34</v>
      </c>
      <c r="H54">
        <f>2*9</f>
        <v>18</v>
      </c>
    </row>
    <row r="55" spans="2:8" ht="12.75">
      <c r="B55" s="5">
        <f t="shared" si="0"/>
        <v>38039</v>
      </c>
      <c r="C55">
        <v>7</v>
      </c>
      <c r="D55" t="s">
        <v>40</v>
      </c>
      <c r="H55">
        <f>2*10+2*18.75</f>
        <v>57.5</v>
      </c>
    </row>
    <row r="56" spans="2:4" ht="12.75">
      <c r="B56" s="5">
        <f t="shared" si="0"/>
        <v>38039</v>
      </c>
      <c r="D56" t="s">
        <v>208</v>
      </c>
    </row>
    <row r="57" ht="12.75">
      <c r="B57" s="5">
        <f t="shared" si="0"/>
        <v>38039</v>
      </c>
    </row>
    <row r="58" spans="1:7" ht="12.75">
      <c r="A58">
        <v>1</v>
      </c>
      <c r="B58" s="5">
        <f t="shared" si="0"/>
        <v>38040</v>
      </c>
      <c r="C58">
        <v>7</v>
      </c>
      <c r="D58" t="s">
        <v>235</v>
      </c>
      <c r="E58" t="s">
        <v>223</v>
      </c>
      <c r="G58">
        <f>2*240</f>
        <v>480</v>
      </c>
    </row>
    <row r="59" spans="1:4" ht="12.75">
      <c r="A59">
        <v>1</v>
      </c>
      <c r="B59" s="5">
        <f t="shared" si="0"/>
        <v>38041</v>
      </c>
      <c r="D59" t="s">
        <v>209</v>
      </c>
    </row>
    <row r="60" spans="2:7" ht="12.75">
      <c r="B60" s="5">
        <f t="shared" si="0"/>
        <v>38041</v>
      </c>
      <c r="C60">
        <v>2.5</v>
      </c>
      <c r="D60" t="s">
        <v>210</v>
      </c>
      <c r="G60">
        <f>2*73</f>
        <v>146</v>
      </c>
    </row>
    <row r="61" spans="2:4" ht="12.75">
      <c r="B61" s="5">
        <f t="shared" si="0"/>
        <v>38041</v>
      </c>
      <c r="D61" t="s">
        <v>211</v>
      </c>
    </row>
    <row r="62" spans="2:4" ht="12.75">
      <c r="B62" s="5">
        <f t="shared" si="0"/>
        <v>38041</v>
      </c>
      <c r="D62" t="s">
        <v>212</v>
      </c>
    </row>
    <row r="63" spans="2:7" ht="12.75">
      <c r="B63" s="5">
        <f t="shared" si="0"/>
        <v>38041</v>
      </c>
      <c r="C63">
        <v>6</v>
      </c>
      <c r="D63" t="s">
        <v>233</v>
      </c>
      <c r="G63">
        <f>261*2</f>
        <v>522</v>
      </c>
    </row>
    <row r="64" spans="2:7" ht="12.75">
      <c r="B64" s="5">
        <f t="shared" si="0"/>
        <v>38041</v>
      </c>
      <c r="C64">
        <v>2</v>
      </c>
      <c r="D64" t="s">
        <v>234</v>
      </c>
      <c r="G64">
        <v>120</v>
      </c>
    </row>
    <row r="65" spans="1:2" ht="12.75">
      <c r="A65">
        <v>1</v>
      </c>
      <c r="B65" s="5">
        <f>+B64+A65</f>
        <v>38042</v>
      </c>
    </row>
    <row r="66" spans="1:7" ht="12.75">
      <c r="A66">
        <v>1</v>
      </c>
      <c r="B66" s="5">
        <f>+B65+A66</f>
        <v>38043</v>
      </c>
      <c r="C66">
        <v>3</v>
      </c>
      <c r="D66" t="s">
        <v>213</v>
      </c>
      <c r="G66">
        <v>200</v>
      </c>
    </row>
    <row r="67" spans="2:7" ht="12.75">
      <c r="B67" s="5">
        <f t="shared" si="0"/>
        <v>38043</v>
      </c>
      <c r="D67" t="s">
        <v>214</v>
      </c>
      <c r="G67">
        <v>150</v>
      </c>
    </row>
    <row r="68" spans="2:4" ht="12.75">
      <c r="B68" s="5">
        <f aca="true" t="shared" si="1" ref="B68:B74">+B67+A68</f>
        <v>38043</v>
      </c>
      <c r="D68" t="s">
        <v>215</v>
      </c>
    </row>
    <row r="69" ht="12.75">
      <c r="B69" s="5">
        <f t="shared" si="1"/>
        <v>38043</v>
      </c>
    </row>
    <row r="70" ht="12.75">
      <c r="B70" s="5">
        <f t="shared" si="1"/>
        <v>38043</v>
      </c>
    </row>
    <row r="71" ht="12.75">
      <c r="B71" s="5">
        <f t="shared" si="1"/>
        <v>38043</v>
      </c>
    </row>
    <row r="72" spans="2:4" ht="12.75">
      <c r="B72" s="5">
        <f t="shared" si="1"/>
        <v>38043</v>
      </c>
      <c r="D72" t="s">
        <v>218</v>
      </c>
    </row>
    <row r="73" spans="2:4" ht="12.75">
      <c r="B73" s="5">
        <f t="shared" si="1"/>
        <v>38043</v>
      </c>
      <c r="D73" t="s">
        <v>216</v>
      </c>
    </row>
    <row r="74" spans="1:7" ht="12.75">
      <c r="A74">
        <v>1</v>
      </c>
      <c r="B74" s="5">
        <f t="shared" si="1"/>
        <v>38044</v>
      </c>
      <c r="D74" t="s">
        <v>217</v>
      </c>
      <c r="G74">
        <v>100</v>
      </c>
    </row>
    <row r="75" ht="12.75">
      <c r="B75" s="5"/>
    </row>
    <row r="76" ht="12.75">
      <c r="B76" s="5">
        <v>38046</v>
      </c>
    </row>
    <row r="77" ht="12.75">
      <c r="B77" s="5"/>
    </row>
    <row r="78" spans="2:4" ht="12.75">
      <c r="B78" s="5"/>
      <c r="C78" s="2">
        <v>0.5243055555555556</v>
      </c>
      <c r="D78" t="s">
        <v>21</v>
      </c>
    </row>
    <row r="79" spans="2:4" ht="12.75">
      <c r="B79" s="5">
        <v>38047</v>
      </c>
      <c r="C79" s="2">
        <v>0.24305555555555555</v>
      </c>
      <c r="D79" t="s">
        <v>22</v>
      </c>
    </row>
    <row r="80" spans="2:4" ht="12.75">
      <c r="B80" s="5"/>
      <c r="C80" s="2">
        <v>0.375</v>
      </c>
      <c r="D80" t="s">
        <v>23</v>
      </c>
    </row>
    <row r="81" spans="2:4" ht="12.75">
      <c r="B81" s="5"/>
      <c r="C81" s="2">
        <v>0.4756944444444444</v>
      </c>
      <c r="D81" t="s">
        <v>24</v>
      </c>
    </row>
    <row r="82" spans="2:4" ht="12.75">
      <c r="B82" s="5"/>
      <c r="C82" s="2">
        <v>0.5416666666666666</v>
      </c>
      <c r="D82" t="s">
        <v>25</v>
      </c>
    </row>
    <row r="83" spans="2:4" ht="12.75">
      <c r="B83" s="5"/>
      <c r="C83" s="2">
        <v>0.7083333333333334</v>
      </c>
      <c r="D83" t="s">
        <v>26</v>
      </c>
    </row>
  </sheetData>
  <printOptions/>
  <pageMargins left="0.75" right="0.75" top="1" bottom="1" header="0.4921259845" footer="0.492125984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2004-02-05T00:46:59Z</cp:lastPrinted>
  <dcterms:created xsi:type="dcterms:W3CDTF">2004-01-17T17:08:41Z</dcterms:created>
  <dcterms:modified xsi:type="dcterms:W3CDTF">2004-12-12T23:26:09Z</dcterms:modified>
  <cp:category/>
  <cp:version/>
  <cp:contentType/>
  <cp:contentStatus/>
</cp:coreProperties>
</file>